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27120" windowHeight="12135" activeTab="0"/>
  </bookViews>
  <sheets>
    <sheet name="судді 2017" sheetId="1" r:id="rId1"/>
    <sheet name="показники по судах" sheetId="2" r:id="rId2"/>
    <sheet name="РОЗРАХУНОК" sheetId="3" r:id="rId3"/>
    <sheet name="ЩО ПОТРІБНО ЗРОБИТИ" sheetId="4" r:id="rId4"/>
    <sheet name="всі суди" sheetId="5" state="hidden" r:id="rId5"/>
  </sheets>
  <definedNames>
    <definedName name="Z_59D69C40_614D_11D4_9E26_00C0DFF52B7F_.wvu.PrintTitles" localSheetId="0" hidden="1">'судді 2017'!$7:$7</definedName>
    <definedName name="Z_59D69C47_614D_11D4_9E26_00C0DFF52B7F_.wvu.PrintTitles" localSheetId="0" hidden="1">'судді 2017'!$7:$7</definedName>
    <definedName name="_xlnm.Print_Titles" localSheetId="0">'судді 2017'!$5:$7</definedName>
    <definedName name="_xlnm.Print_Area" localSheetId="0">'судді 2017'!$A$4:$AQ$13</definedName>
  </definedNames>
  <calcPr fullCalcOnLoad="1"/>
</workbook>
</file>

<file path=xl/comments1.xml><?xml version="1.0" encoding="utf-8"?>
<comments xmlns="http://schemas.openxmlformats.org/spreadsheetml/2006/main">
  <authors>
    <author>SMK</author>
  </authors>
  <commentList>
    <comment ref="B7" authorId="0">
      <text>
        <r>
          <rPr>
            <b/>
            <sz val="8"/>
            <rFont val="Tahoma"/>
            <family val="2"/>
          </rPr>
          <t>Вказати тризначний код суду</t>
        </r>
      </text>
    </comment>
    <comment ref="B5" authorId="0">
      <text>
        <r>
          <rPr>
            <b/>
            <sz val="9"/>
            <rFont val="Tahoma"/>
            <family val="2"/>
          </rPr>
          <t>MMK:</t>
        </r>
        <r>
          <rPr>
            <sz val="9"/>
            <rFont val="Tahoma"/>
            <family val="2"/>
          </rPr>
          <t xml:space="preserve">
Заповнюється автоматично після заповненя комірки B7 "код суду"</t>
        </r>
      </text>
    </comment>
  </commentList>
</comments>
</file>

<file path=xl/sharedStrings.xml><?xml version="1.0" encoding="utf-8"?>
<sst xmlns="http://schemas.openxmlformats.org/spreadsheetml/2006/main" count="282" uniqueCount="222">
  <si>
    <t>Змінено</t>
  </si>
  <si>
    <t>Скасовано</t>
  </si>
  <si>
    <t>Оскаржено</t>
  </si>
  <si>
    <t>Рішень та ухвал</t>
  </si>
  <si>
    <t>Залишок справ</t>
  </si>
  <si>
    <t>В т.ч. понад строки</t>
  </si>
  <si>
    <t>Розглянуто справ</t>
  </si>
  <si>
    <t>Вироків та постанов</t>
  </si>
  <si>
    <t>З них не розглянуто понад 6 місяців</t>
  </si>
  <si>
    <t>Залишок кримінальних справ</t>
  </si>
  <si>
    <t>З них з порушенням строків</t>
  </si>
  <si>
    <t>на осіб</t>
  </si>
  <si>
    <t>Всього розглянуто кримінальних справ</t>
  </si>
  <si>
    <t>Усього на суддю в місяць</t>
  </si>
  <si>
    <t>Постанов про адміністративні правопорушення</t>
  </si>
  <si>
    <t>Відомості про рух цивільних справ</t>
  </si>
  <si>
    <t>Відомості про рух кримінальних справ</t>
  </si>
  <si>
    <t>Обсяг роботи</t>
  </si>
  <si>
    <t>№ з\п</t>
  </si>
  <si>
    <t>підпис судді</t>
  </si>
  <si>
    <t>суд</t>
  </si>
  <si>
    <t>На осіб</t>
  </si>
  <si>
    <t>З них: не розглянуто понад 6 місяців</t>
  </si>
  <si>
    <t>В місяць</t>
  </si>
  <si>
    <t>справ</t>
  </si>
  <si>
    <t>РОЗРАХУНОК:</t>
  </si>
  <si>
    <t>Графа 3 ( усього)</t>
  </si>
  <si>
    <t>Графа 4 ( усього)</t>
  </si>
  <si>
    <t>Графа 5 ( усього)</t>
  </si>
  <si>
    <t>Графа 6 ( усього)</t>
  </si>
  <si>
    <t>Графа 9 ( усього)</t>
  </si>
  <si>
    <t>Графа 10 ( усього)</t>
  </si>
  <si>
    <t>Графа 11 ( усього)</t>
  </si>
  <si>
    <t>Графа 12 ( усього)</t>
  </si>
  <si>
    <t>Графа 13 ( усього)</t>
  </si>
  <si>
    <t>Графа 14 ( усього)</t>
  </si>
  <si>
    <t>Графа 15 ( усього)</t>
  </si>
  <si>
    <t>Графа 16 ( усього)</t>
  </si>
  <si>
    <t>Графа 18 ( усього)</t>
  </si>
  <si>
    <t>формули знаходяться на аркуші "РОЗРАХУНОК"</t>
  </si>
  <si>
    <t>ЩО ПОТРІБНО ЗРОБИТИ</t>
  </si>
  <si>
    <r>
      <t xml:space="preserve">Направити файл на електронну адресу: </t>
    </r>
    <r>
      <rPr>
        <sz val="14"/>
        <color indexed="30"/>
        <rFont val="Arial"/>
        <family val="2"/>
      </rPr>
      <t>kovalev@hra.court.gov.ua</t>
    </r>
  </si>
  <si>
    <t>При наявності розбіжностей, виправити помилки, або з"ясувати причини розбіжностей зі мною.
Засоби зв"язку - телефон, електронна пошта та інше.</t>
  </si>
  <si>
    <t>Відомості про рух адміністративних справ</t>
  </si>
  <si>
    <t>Код суду</t>
  </si>
  <si>
    <t>УСЬОГО</t>
  </si>
  <si>
    <t>рядок "Усього" повинен узгоджуватися з рядком відповідного суду на аркуші "показники по судах"</t>
  </si>
  <si>
    <t>Графа 19 ( усього)</t>
  </si>
  <si>
    <t>Графа 20 ( усього)</t>
  </si>
  <si>
    <t xml:space="preserve">Графа 2 рядок «усього» розділу 1 за формою № 1 </t>
  </si>
  <si>
    <t>графа 2 рядок 1 розділу 1 за формою № 1</t>
  </si>
  <si>
    <t>СПРАВ</t>
  </si>
  <si>
    <t>3А</t>
  </si>
  <si>
    <t>4А</t>
  </si>
  <si>
    <t>5А</t>
  </si>
  <si>
    <t>6А</t>
  </si>
  <si>
    <t>Кримінальних справ та матеріалів</t>
  </si>
  <si>
    <t>Адміністративних справ та матеріалів</t>
  </si>
  <si>
    <t>Постанов та ухвал</t>
  </si>
  <si>
    <t>Графа 3А (справ)</t>
  </si>
  <si>
    <t>Графа 4А (справ)</t>
  </si>
  <si>
    <t>Графа 5А (справ)</t>
  </si>
  <si>
    <t>Графа 6А (справ)</t>
  </si>
  <si>
    <t xml:space="preserve">Графа 4 рядка 1 розділу 1 звіту за формою № 1 </t>
  </si>
  <si>
    <t xml:space="preserve">графа 7 рядок 1 підрозділу 1.1 звіту за формою № 2Ц </t>
  </si>
  <si>
    <t>Адміністративних справ  та матеріалів</t>
  </si>
  <si>
    <t>Цивільних справ та матеріалів</t>
  </si>
  <si>
    <t>Справ про адміністративні правопорушення та матеріалів</t>
  </si>
  <si>
    <t>Справ та матеріалів про адміністративні правопорушення</t>
  </si>
  <si>
    <t xml:space="preserve">Графа 7 рядка 1 розділу 1 звіту за формою № 1 </t>
  </si>
  <si>
    <t>Графа 17 ( усього)</t>
  </si>
  <si>
    <t>Сума рядків 7, 8, 9 графи Кількість довідки форми № 2А</t>
  </si>
  <si>
    <t>Графа 21 ( усього)</t>
  </si>
  <si>
    <t>Сума рядків 7, 8, 9 графи Кількість довідки форми № 2Ц</t>
  </si>
  <si>
    <t>з порушенням строків (з гр.9)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</si>
  <si>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</si>
  <si>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</si>
  <si>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</si>
  <si>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</si>
  <si>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</si>
  <si>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</si>
  <si>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</si>
  <si>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</si>
  <si>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</si>
  <si>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</si>
  <si>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</si>
  <si>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</si>
  <si>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</si>
  <si>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</si>
  <si>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</si>
  <si>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Коломацький районний суд Харківської області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</si>
  <si>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</si>
  <si>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</si>
  <si>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</si>
  <si>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Лозівський міськрайонний суд Харківської області</t>
  </si>
  <si>
    <t>Люботинський міський суд Харківської області</t>
  </si>
  <si>
    <t>Нововодолазький районний суд Харківської області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</si>
  <si>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</si>
  <si>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</si>
  <si>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</si>
  <si>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Харківський районний суд Харківської області</t>
  </si>
  <si>
    <t>Чугуївський міський суд Харківської області</t>
  </si>
  <si>
    <t>Шевченківський районний суд Харківської області</t>
  </si>
  <si>
    <t>Суд</t>
  </si>
  <si>
    <t>по області</t>
  </si>
  <si>
    <t>Шевченківський</t>
  </si>
  <si>
    <t>Чугуївський міський</t>
  </si>
  <si>
    <t>Червонозаводський</t>
  </si>
  <si>
    <t>Харківський районний</t>
  </si>
  <si>
    <t>Фрунзенський</t>
  </si>
  <si>
    <t>Сахновщинський</t>
  </si>
  <si>
    <t>Печеніжський</t>
  </si>
  <si>
    <t>Первомайський міськрайонний</t>
  </si>
  <si>
    <t>Орджонікідзевський</t>
  </si>
  <si>
    <t>Нововодолажський</t>
  </si>
  <si>
    <t>Московський</t>
  </si>
  <si>
    <t>Люботинський міський</t>
  </si>
  <si>
    <t>Лозівський міськрайонний</t>
  </si>
  <si>
    <t>Ленінський</t>
  </si>
  <si>
    <t>Куп'янский міськрайонний</t>
  </si>
  <si>
    <t>Краснокутський</t>
  </si>
  <si>
    <t>Красноградський</t>
  </si>
  <si>
    <t>Комінтернівський</t>
  </si>
  <si>
    <t>Коломацький районний</t>
  </si>
  <si>
    <t>Київський</t>
  </si>
  <si>
    <t>Кегичівський</t>
  </si>
  <si>
    <t>Ізюмський міськрайонний</t>
  </si>
  <si>
    <t>Золочівский</t>
  </si>
  <si>
    <t>Зміївський</t>
  </si>
  <si>
    <t>Зачепилівський</t>
  </si>
  <si>
    <t>Жовтневий</t>
  </si>
  <si>
    <t>Дзержинський</t>
  </si>
  <si>
    <t>Дергачівський</t>
  </si>
  <si>
    <t>Дворічанський</t>
  </si>
  <si>
    <t>Вовчанський</t>
  </si>
  <si>
    <t>Великобурлуцький</t>
  </si>
  <si>
    <t>Валківський</t>
  </si>
  <si>
    <t>Борівський</t>
  </si>
  <si>
    <t>Богодухівський</t>
  </si>
  <si>
    <t>Близнюківський</t>
  </si>
  <si>
    <t>Барвенківський</t>
  </si>
  <si>
    <t>Балаклейський</t>
  </si>
  <si>
    <r>
      <t xml:space="preserve">Зберегти </t>
    </r>
    <r>
      <rPr>
        <b/>
        <sz val="14"/>
        <color indexed="10"/>
        <rFont val="Arial"/>
        <family val="2"/>
      </rPr>
      <t>ЦЕЙ</t>
    </r>
    <r>
      <rPr>
        <sz val="14"/>
        <color indexed="8"/>
        <rFont val="Arial"/>
        <family val="2"/>
      </rPr>
      <t xml:space="preserve"> файл, замінивши у назві файлу "</t>
    </r>
    <r>
      <rPr>
        <b/>
        <sz val="14"/>
        <color indexed="8"/>
        <rFont val="Arial"/>
        <family val="2"/>
      </rPr>
      <t>Назва_суду</t>
    </r>
    <r>
      <rPr>
        <sz val="14"/>
        <color indexed="8"/>
        <rFont val="Arial"/>
        <family val="2"/>
      </rPr>
      <t xml:space="preserve">" на назву вашого суду. Наполягаю: </t>
    </r>
    <r>
      <rPr>
        <b/>
        <sz val="14"/>
        <color indexed="10"/>
        <rFont val="Arial"/>
        <family val="2"/>
      </rPr>
      <t>САМЕ ЦЕЙ ФАЙЛ.</t>
    </r>
  </si>
  <si>
    <t>Отримати подяку. :-). Або зауваження, у разі не виконання вказаних рекомендацій.</t>
  </si>
  <si>
    <t>Дзержинський районний суд м.Харкова</t>
  </si>
  <si>
    <t>Жовтневий районний суд м.Харкова</t>
  </si>
  <si>
    <t>Київський районний суд м.Харкова</t>
  </si>
  <si>
    <t>Комінтернівський районний суд м.Харкова</t>
  </si>
  <si>
    <t>Ленінський районний суд м.Харкова</t>
  </si>
  <si>
    <t>Московський районний суд м.Харкова</t>
  </si>
  <si>
    <t>Орджонікідзевський районний суд м.Харкова</t>
  </si>
  <si>
    <t>Фрунзенський районний суд м.Харкова</t>
  </si>
  <si>
    <t>Червонозаводський районний суд м.Харкова</t>
  </si>
  <si>
    <t>9А</t>
  </si>
  <si>
    <t>14А</t>
  </si>
  <si>
    <t>18А</t>
  </si>
  <si>
    <t>Графа 9а ( усього)</t>
  </si>
  <si>
    <t>Графа 14а ( усього)</t>
  </si>
  <si>
    <t>Графа 18А ( усього)</t>
  </si>
  <si>
    <t>Всього розглянуто кримінальних справ та матеріалів</t>
  </si>
  <si>
    <t>Розглянуто справ  та матеріалів</t>
  </si>
  <si>
    <t>Розглянуто справ та матеріалів</t>
  </si>
  <si>
    <t>Графа 3 рядка 20 “усього” розділу 1.1 форми № 2Ц</t>
  </si>
  <si>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рядок 1 довідки до звіту за формою № 1 </t>
    </r>
  </si>
  <si>
    <r>
      <rPr>
        <b/>
        <sz val="12"/>
        <color indexed="8"/>
        <rFont val="Times New Roman"/>
        <family val="1"/>
      </rPr>
      <t>мінус</t>
    </r>
    <r>
      <rPr>
        <sz val="12"/>
        <color indexed="8"/>
        <rFont val="Times New Roman"/>
        <family val="1"/>
      </rPr>
      <t xml:space="preserve"> гр.7 рядка 1 розділу 3 за формою № 1 </t>
    </r>
  </si>
  <si>
    <r>
      <rPr>
        <b/>
        <sz val="12"/>
        <color indexed="8"/>
        <rFont val="Times New Roman"/>
        <family val="1"/>
      </rPr>
      <t>мінус</t>
    </r>
    <r>
      <rPr>
        <sz val="12"/>
        <color indexed="8"/>
        <rFont val="Times New Roman"/>
        <family val="1"/>
      </rPr>
      <t xml:space="preserve"> гр.7 рядка 2 розділу 3 за формою № 1 </t>
    </r>
  </si>
  <si>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2 рядок «усього» розділу 1 за формою № 1-1</t>
    </r>
  </si>
  <si>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2 рядок 1 розділу 1 звіту за формою № 1-1</t>
    </r>
  </si>
  <si>
    <r>
      <rPr>
        <b/>
        <sz val="12"/>
        <color indexed="8"/>
        <rFont val="Times New Roman"/>
        <family val="1"/>
      </rPr>
      <t>мінус</t>
    </r>
    <r>
      <rPr>
        <sz val="12"/>
        <color indexed="8"/>
        <rFont val="Times New Roman"/>
        <family val="1"/>
      </rPr>
      <t xml:space="preserve"> графа 7 рядок 1 розділу 1.1 звіту за формою № 2А</t>
    </r>
  </si>
  <si>
    <r>
      <rPr>
        <b/>
        <sz val="12"/>
        <color indexed="8"/>
        <rFont val="Times New Roman"/>
        <family val="1"/>
      </rPr>
      <t>мінус</t>
    </r>
    <r>
      <rPr>
        <sz val="12"/>
        <color indexed="8"/>
        <rFont val="Times New Roman"/>
        <family val="1"/>
      </rPr>
      <t xml:space="preserve"> графа 7 рядок 7 розділу 1.1 звіту за формою № 2Ц </t>
    </r>
  </si>
  <si>
    <r>
      <rPr>
        <b/>
        <sz val="12"/>
        <color indexed="8"/>
        <rFont val="Times New Roman"/>
        <family val="1"/>
      </rPr>
      <t>мінус</t>
    </r>
    <r>
      <rPr>
        <sz val="12"/>
        <color indexed="8"/>
        <rFont val="Times New Roman"/>
        <family val="1"/>
      </rPr>
      <t xml:space="preserve"> графа 7 рядок 8 розділу 1.1 звіту за формою № 2Ц </t>
    </r>
  </si>
  <si>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3 рядка 1 розділу 1 звіту за формою № 1-1 </t>
    </r>
  </si>
  <si>
    <r>
      <t xml:space="preserve">Графа 15 </t>
    </r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17 </t>
    </r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18 </t>
    </r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19 </t>
    </r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20 </t>
    </r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21 </t>
    </r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22 розділу 1 рядка 58 “усього” розділу 2 звіту за формою № 1</t>
    </r>
  </si>
  <si>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15 </t>
    </r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17 </t>
    </r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18 </t>
    </r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19 </t>
    </r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20 </t>
    </r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21 </t>
    </r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22 </t>
    </r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23 розділу 2 рядка 58 “усього” розділу 2 звіту за формою № 1-1</t>
    </r>
  </si>
  <si>
    <r>
      <rPr>
        <b/>
        <sz val="12"/>
        <color indexed="8"/>
        <rFont val="Times New Roman"/>
        <family val="1"/>
      </rPr>
      <t>плюс</t>
    </r>
    <r>
      <rPr>
        <sz val="12"/>
        <color indexed="8"/>
        <rFont val="Times New Roman"/>
        <family val="1"/>
      </rPr>
      <t xml:space="preserve"> Графа 5 рядка 1 розділу 1 звіту за формою № 1-1 </t>
    </r>
  </si>
  <si>
    <r>
      <rPr>
        <b/>
        <sz val="12"/>
        <color indexed="8"/>
        <rFont val="Times New Roman"/>
        <family val="1"/>
      </rPr>
      <t>мінус</t>
    </r>
    <r>
      <rPr>
        <sz val="12"/>
        <color indexed="8"/>
        <rFont val="Times New Roman"/>
        <family val="1"/>
      </rPr>
      <t xml:space="preserve"> графа 7 рядка 1 розділу 1.1. форми № 2А</t>
    </r>
  </si>
  <si>
    <r>
      <rPr>
        <b/>
        <sz val="12"/>
        <color indexed="8"/>
        <rFont val="Times New Roman"/>
        <family val="1"/>
      </rPr>
      <t>мінус</t>
    </r>
    <r>
      <rPr>
        <sz val="12"/>
        <color indexed="8"/>
        <rFont val="Times New Roman"/>
        <family val="1"/>
      </rPr>
      <t xml:space="preserve"> графа 7 рядка 7 розділу 1.1 форми № 2Ц</t>
    </r>
  </si>
  <si>
    <r>
      <rPr>
        <b/>
        <sz val="12"/>
        <color indexed="8"/>
        <rFont val="Times New Roman"/>
        <family val="1"/>
      </rPr>
      <t>мінус</t>
    </r>
    <r>
      <rPr>
        <sz val="12"/>
        <color indexed="8"/>
        <rFont val="Times New Roman"/>
        <family val="1"/>
      </rPr>
      <t xml:space="preserve"> графа 7 рядка 8 розділу 1.1 форми № 2Ц</t>
    </r>
  </si>
  <si>
    <r>
      <rPr>
        <b/>
        <sz val="12"/>
        <rFont val="Times New Roman"/>
        <family val="1"/>
      </rPr>
      <t>Плюс</t>
    </r>
    <r>
      <rPr>
        <sz val="12"/>
        <rFont val="Times New Roman"/>
        <family val="1"/>
      </rPr>
      <t xml:space="preserve"> графа 3 рядка 1 “усього” розділу 1.2 форми № 2Ц</t>
    </r>
  </si>
  <si>
    <r>
      <rPr>
        <b/>
        <sz val="12"/>
        <rFont val="Times New Roman"/>
        <family val="1"/>
      </rPr>
      <t>Плюс</t>
    </r>
    <r>
      <rPr>
        <sz val="12"/>
        <rFont val="Times New Roman"/>
        <family val="1"/>
      </rPr>
      <t xml:space="preserve"> графа 8 рядка 1 “усього” розділу 1.2 форми № 2Ц</t>
    </r>
  </si>
  <si>
    <r>
      <rPr>
        <b/>
        <sz val="12"/>
        <rFont val="Times New Roman"/>
        <family val="1"/>
      </rPr>
      <t>Плюс</t>
    </r>
    <r>
      <rPr>
        <sz val="12"/>
        <rFont val="Times New Roman"/>
        <family val="1"/>
      </rPr>
      <t xml:space="preserve"> графа 9 рядка 1 “усього” розділу 1.2 форми № 2Ц</t>
    </r>
  </si>
  <si>
    <t>графа 7 рядка 1 розділу 1.1 форми № 2Ц</t>
  </si>
  <si>
    <t>графа 8 рядка 1 розділу 1.1 форми № 2Ц</t>
  </si>
  <si>
    <t>графа 9 рядка 1 розділу 1.1 форми № 2Ц</t>
  </si>
  <si>
    <t>Cудді (Прізвище та ініціали)</t>
  </si>
  <si>
    <t>УСЬОГО (зі звітів)</t>
  </si>
  <si>
    <t>Виконавець</t>
  </si>
  <si>
    <t>телефон</t>
  </si>
  <si>
    <t>СТАТИСТИЧНА ІНФОРМАЦІЯ ПРО РОБОТУ СУДДІВ ЗА 2017 рік (1 півріччя)</t>
  </si>
  <si>
    <t>Постанови слідчих суддів</t>
  </si>
  <si>
    <t>БАЖАНО НАДАТИ ІНФОРМАЦІЮ не пізніше 21 серпня 2017 р.</t>
  </si>
  <si>
    <t>Закінчено СПРАВ та МАТЕРІАЛІВ про адміністративні правопорушення</t>
  </si>
  <si>
    <t>Графа 22 ( усього)</t>
  </si>
  <si>
    <t>Поставити код суду в комірку В7. Отримаєте назву суду в комірці А7 автоматично. У рядку 35 "УСЬОГО (зі звітів)" автоматично отримаєте значення, на які потрібно орієнтуватися.</t>
  </si>
  <si>
    <t xml:space="preserve">Заповнити аркуш "судді 2017" показниками на кожного суддю, використовуючи алгоритм в аркуші "РОЗРАХУНОК". </t>
  </si>
  <si>
    <t>Сума рядків 6, 7, 8 графи 1 розділу 2 звіту за формою № 1 мзс</t>
  </si>
  <si>
    <t>Рядок 8 "Усього" графи 6 розділу 1 звіту за формою № 1</t>
  </si>
  <si>
    <t>плюс рядок 9 "Усього" графи 4 розділу 1 звіту за формою № 1-1</t>
  </si>
  <si>
    <t>графа 2 рядок «усього» розділу 1.1 звіту за формою № 2А</t>
  </si>
  <si>
    <t>плюс графа 2 рядок 1 «усього» розділу 1.2 звіту за формою № 2А</t>
  </si>
  <si>
    <t>графа 2 рядок 1 «усього» розділу 1.2 звіту за формою № 2А</t>
  </si>
  <si>
    <t xml:space="preserve">графа 2 рядок «усього» розділу 1.1 звіту за формою № 2Ц </t>
  </si>
  <si>
    <t xml:space="preserve">плюс графа 2 рядок 1 «усього» розділу 1.2 звіту за формою № 2Ц </t>
  </si>
  <si>
    <t>плюс графа 2 розділу 2 звіту за формою 3</t>
  </si>
  <si>
    <t xml:space="preserve">Графа 3 рядка 8 "усього" розділу 1 звіту за формою № 1 </t>
  </si>
  <si>
    <t xml:space="preserve">плюс графа 4 рядка 8 "усього" розділу 1 звіту за формою № 1 </t>
  </si>
  <si>
    <t xml:space="preserve">плюс графа 3 рядка 9 "усього" розділу 1 звіту за формою № 1-1 </t>
  </si>
  <si>
    <t>Графа 3 рядка 14 “усього” розділу 1.1. форми № 2А</t>
  </si>
  <si>
    <t>плюс графа 3 рядка 1 “усього” розділу 1.2. форми № 2А</t>
  </si>
  <si>
    <t>Графа 3 рядка 1 “усього” розділу 1.2. форми № 2А</t>
  </si>
  <si>
    <t>Графа 8 рядка 1 “усього” розділу 1.2. форми № 2А</t>
  </si>
  <si>
    <t>Графа 9 рядка 1 “усього” розділу 1.2. форми № 2А</t>
  </si>
  <si>
    <t>плюс графа 5 рядок «Усього» розділу 1 звіту за формою 3</t>
  </si>
  <si>
    <t>графа 2 рядок «усього» розділу 1 звіту за формою 3</t>
  </si>
  <si>
    <t>графа 3 рядок «Усього» розділу 1 звіту за формою 3</t>
  </si>
  <si>
    <t>плюс графа 3 розділу 2 звіту за формою 3</t>
  </si>
  <si>
    <r>
      <t xml:space="preserve">Перевірити комірку В7. При наявності неточностей там буде слово </t>
    </r>
    <r>
      <rPr>
        <sz val="14"/>
        <color indexed="10"/>
        <rFont val="Arial"/>
        <family val="2"/>
      </rPr>
      <t>"ПОМИЛКИ".</t>
    </r>
  </si>
  <si>
    <t>Нестеренко О.С.</t>
  </si>
  <si>
    <t>Зимовський О.С.</t>
  </si>
  <si>
    <t>Єрьоміна О.В.</t>
  </si>
  <si>
    <t>О.В. Ткаченко</t>
  </si>
  <si>
    <t>05762-3-19-79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</si>
</sst>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Arial Narrow"/>
      <family val="2"/>
    </font>
    <font>
      <sz val="14"/>
      <color indexed="30"/>
      <name val="Arial"/>
      <family val="2"/>
    </font>
    <font>
      <b/>
      <sz val="8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 Cyr"/>
      <family val="0"/>
    </font>
    <font>
      <b/>
      <sz val="16"/>
      <color indexed="10"/>
      <name val="Arial Narrow"/>
      <family val="2"/>
    </font>
    <font>
      <b/>
      <i/>
      <sz val="14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 Cyr"/>
      <family val="0"/>
    </font>
    <font>
      <b/>
      <sz val="16"/>
      <color rgb="FFFF0000"/>
      <name val="Arial Narrow"/>
      <family val="2"/>
    </font>
    <font>
      <sz val="14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Times New Roman"/>
      <family val="1"/>
    </font>
    <font>
      <sz val="9"/>
      <color rgb="FFFF0000"/>
      <name val="Arial Cyr"/>
      <family val="0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8FA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Fill="1" applyAlignment="1">
      <alignment horizontal="left"/>
      <protection/>
    </xf>
    <xf numFmtId="0" fontId="2" fillId="0" borderId="0" xfId="52" applyFont="1" applyFill="1">
      <alignment/>
      <protection/>
    </xf>
    <xf numFmtId="0" fontId="3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left"/>
      <protection/>
    </xf>
    <xf numFmtId="0" fontId="3" fillId="0" borderId="10" xfId="52" applyFont="1" applyFill="1" applyBorder="1">
      <alignment/>
      <protection/>
    </xf>
    <xf numFmtId="0" fontId="2" fillId="0" borderId="0" xfId="52" applyFont="1" applyFill="1" applyBorder="1" applyAlignment="1">
      <alignment horizontal="centerContinuous" vertical="center" wrapText="1"/>
      <protection/>
    </xf>
    <xf numFmtId="0" fontId="2" fillId="0" borderId="11" xfId="52" applyFont="1" applyFill="1" applyBorder="1" applyAlignment="1">
      <alignment horizont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5" fillId="0" borderId="16" xfId="0" applyFont="1" applyFill="1" applyBorder="1" applyAlignment="1" applyProtection="1">
      <alignment horizontal="left"/>
      <protection locked="0"/>
    </xf>
    <xf numFmtId="1" fontId="5" fillId="0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ill="1" applyBorder="1" applyAlignment="1">
      <alignment/>
    </xf>
    <xf numFmtId="0" fontId="5" fillId="0" borderId="11" xfId="0" applyFont="1" applyFill="1" applyBorder="1" applyAlignment="1" applyProtection="1">
      <alignment horizontal="left"/>
      <protection locked="0"/>
    </xf>
    <xf numFmtId="0" fontId="9" fillId="0" borderId="11" xfId="52" applyFont="1" applyFill="1" applyBorder="1" applyAlignment="1">
      <alignment horizontal="center" vertical="center" wrapText="1"/>
      <protection/>
    </xf>
    <xf numFmtId="0" fontId="64" fillId="0" borderId="0" xfId="52" applyFont="1" applyFill="1" applyBorder="1">
      <alignment/>
      <protection/>
    </xf>
    <xf numFmtId="0" fontId="64" fillId="0" borderId="0" xfId="52" applyFont="1" applyFill="1">
      <alignment/>
      <protection/>
    </xf>
    <xf numFmtId="0" fontId="65" fillId="0" borderId="0" xfId="52" applyFont="1" applyFill="1" applyBorder="1">
      <alignment/>
      <protection/>
    </xf>
    <xf numFmtId="0" fontId="66" fillId="0" borderId="0" xfId="0" applyFont="1" applyAlignment="1">
      <alignment/>
    </xf>
    <xf numFmtId="0" fontId="66" fillId="0" borderId="11" xfId="0" applyFont="1" applyBorder="1" applyAlignment="1">
      <alignment vertical="top"/>
    </xf>
    <xf numFmtId="0" fontId="66" fillId="0" borderId="0" xfId="0" applyFont="1" applyAlignment="1">
      <alignment vertical="top"/>
    </xf>
    <xf numFmtId="0" fontId="66" fillId="0" borderId="11" xfId="0" applyFont="1" applyBorder="1" applyAlignment="1">
      <alignment vertical="top" wrapText="1"/>
    </xf>
    <xf numFmtId="0" fontId="11" fillId="0" borderId="11" xfId="52" applyFont="1" applyFill="1" applyBorder="1" applyAlignment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67" fillId="0" borderId="0" xfId="0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9" fillId="0" borderId="18" xfId="0" applyFont="1" applyFill="1" applyBorder="1" applyAlignment="1">
      <alignment vertical="top" wrapText="1"/>
    </xf>
    <xf numFmtId="0" fontId="69" fillId="0" borderId="19" xfId="0" applyFont="1" applyFill="1" applyBorder="1" applyAlignment="1">
      <alignment vertical="top" wrapText="1"/>
    </xf>
    <xf numFmtId="0" fontId="67" fillId="0" borderId="20" xfId="0" applyFont="1" applyFill="1" applyBorder="1" applyAlignment="1">
      <alignment horizontal="justify" vertical="top" wrapText="1"/>
    </xf>
    <xf numFmtId="0" fontId="69" fillId="0" borderId="20" xfId="0" applyFont="1" applyFill="1" applyBorder="1" applyAlignment="1">
      <alignment vertical="top" wrapText="1"/>
    </xf>
    <xf numFmtId="0" fontId="69" fillId="0" borderId="15" xfId="0" applyFont="1" applyFill="1" applyBorder="1" applyAlignment="1">
      <alignment vertical="top"/>
    </xf>
    <xf numFmtId="0" fontId="69" fillId="0" borderId="18" xfId="0" applyFont="1" applyFill="1" applyBorder="1" applyAlignment="1">
      <alignment vertical="top"/>
    </xf>
    <xf numFmtId="0" fontId="69" fillId="0" borderId="19" xfId="0" applyFont="1" applyFill="1" applyBorder="1" applyAlignment="1">
      <alignment vertical="top"/>
    </xf>
    <xf numFmtId="0" fontId="69" fillId="0" borderId="20" xfId="0" applyFont="1" applyFill="1" applyBorder="1" applyAlignment="1">
      <alignment vertical="top"/>
    </xf>
    <xf numFmtId="0" fontId="67" fillId="0" borderId="18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3" fillId="0" borderId="11" xfId="52" applyFont="1" applyFill="1" applyBorder="1" applyAlignment="1">
      <alignment horizontal="center" vertical="center" wrapText="1"/>
      <protection/>
    </xf>
    <xf numFmtId="0" fontId="55" fillId="33" borderId="11" xfId="0" applyFont="1" applyFill="1" applyBorder="1" applyAlignment="1">
      <alignment horizontal="center" vertical="center"/>
    </xf>
    <xf numFmtId="0" fontId="68" fillId="0" borderId="21" xfId="0" applyFont="1" applyBorder="1" applyAlignment="1">
      <alignment horizontal="center" vertical="top" wrapText="1"/>
    </xf>
    <xf numFmtId="0" fontId="68" fillId="0" borderId="22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left" vertical="top" wrapText="1"/>
    </xf>
    <xf numFmtId="0" fontId="68" fillId="0" borderId="24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71" fillId="34" borderId="11" xfId="52" applyFont="1" applyFill="1" applyBorder="1" applyAlignment="1" applyProtection="1">
      <alignment horizontal="center" vertical="center" wrapText="1"/>
      <protection locked="0"/>
    </xf>
    <xf numFmtId="0" fontId="2" fillId="0" borderId="11" xfId="52" applyFont="1" applyFill="1" applyBorder="1" applyProtection="1">
      <alignment/>
      <protection locked="0"/>
    </xf>
    <xf numFmtId="0" fontId="2" fillId="0" borderId="11" xfId="52" applyFont="1" applyFill="1" applyBorder="1" applyAlignment="1" applyProtection="1">
      <alignment horizontal="left"/>
      <protection locked="0"/>
    </xf>
    <xf numFmtId="0" fontId="2" fillId="0" borderId="11" xfId="52" applyFont="1" applyFill="1" applyBorder="1" applyAlignment="1" applyProtection="1">
      <alignment horizontal="center"/>
      <protection locked="0"/>
    </xf>
    <xf numFmtId="0" fontId="2" fillId="0" borderId="16" xfId="52" applyFont="1" applyFill="1" applyBorder="1" applyAlignment="1" applyProtection="1">
      <alignment horizontal="center"/>
      <protection locked="0"/>
    </xf>
    <xf numFmtId="0" fontId="2" fillId="0" borderId="12" xfId="52" applyFont="1" applyFill="1" applyBorder="1" applyAlignment="1" applyProtection="1">
      <alignment horizontal="center"/>
      <protection locked="0"/>
    </xf>
    <xf numFmtId="0" fontId="2" fillId="0" borderId="10" xfId="52" applyFont="1" applyFill="1" applyBorder="1" applyAlignment="1" applyProtection="1">
      <alignment horizontal="left"/>
      <protection locked="0"/>
    </xf>
    <xf numFmtId="0" fontId="2" fillId="0" borderId="10" xfId="52" applyFont="1" applyFill="1" applyBorder="1" applyAlignment="1" applyProtection="1">
      <alignment horizontal="center"/>
      <protection locked="0"/>
    </xf>
    <xf numFmtId="0" fontId="2" fillId="0" borderId="25" xfId="52" applyFont="1" applyFill="1" applyBorder="1" applyAlignment="1" applyProtection="1">
      <alignment horizontal="center"/>
      <protection locked="0"/>
    </xf>
    <xf numFmtId="0" fontId="2" fillId="0" borderId="26" xfId="52" applyFont="1" applyFill="1" applyBorder="1" applyAlignment="1" applyProtection="1">
      <alignment horizontal="center"/>
      <protection locked="0"/>
    </xf>
    <xf numFmtId="0" fontId="67" fillId="0" borderId="27" xfId="0" applyFont="1" applyFill="1" applyBorder="1" applyAlignment="1">
      <alignment horizontal="justify" vertical="top" wrapText="1"/>
    </xf>
    <xf numFmtId="0" fontId="2" fillId="35" borderId="11" xfId="52" applyFont="1" applyFill="1" applyBorder="1">
      <alignment/>
      <protection/>
    </xf>
    <xf numFmtId="0" fontId="2" fillId="35" borderId="11" xfId="52" applyFont="1" applyFill="1" applyBorder="1" applyAlignment="1">
      <alignment horizontal="center"/>
      <protection/>
    </xf>
    <xf numFmtId="0" fontId="2" fillId="0" borderId="13" xfId="52" applyFont="1" applyFill="1" applyBorder="1" applyAlignment="1">
      <alignment/>
      <protection/>
    </xf>
    <xf numFmtId="0" fontId="2" fillId="0" borderId="28" xfId="52" applyFont="1" applyFill="1" applyBorder="1">
      <alignment/>
      <protection/>
    </xf>
    <xf numFmtId="0" fontId="2" fillId="0" borderId="0" xfId="52" applyFont="1" applyFill="1" applyBorder="1">
      <alignment/>
      <protection/>
    </xf>
    <xf numFmtId="0" fontId="25" fillId="35" borderId="11" xfId="52" applyFont="1" applyFill="1" applyBorder="1" applyProtection="1">
      <alignment/>
      <protection hidden="1"/>
    </xf>
    <xf numFmtId="0" fontId="2" fillId="35" borderId="11" xfId="52" applyFont="1" applyFill="1" applyBorder="1" applyAlignment="1" applyProtection="1">
      <alignment horizontal="center"/>
      <protection hidden="1"/>
    </xf>
    <xf numFmtId="0" fontId="3" fillId="0" borderId="0" xfId="52" applyFont="1" applyFill="1" applyBorder="1" applyProtection="1">
      <alignment/>
      <protection hidden="1"/>
    </xf>
    <xf numFmtId="0" fontId="2" fillId="0" borderId="0" xfId="52" applyFont="1" applyFill="1" applyBorder="1" applyProtection="1">
      <alignment/>
      <protection hidden="1"/>
    </xf>
    <xf numFmtId="0" fontId="5" fillId="0" borderId="28" xfId="52" applyFont="1" applyFill="1" applyBorder="1" applyAlignment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right"/>
      <protection/>
    </xf>
    <xf numFmtId="1" fontId="5" fillId="6" borderId="11" xfId="0" applyNumberFormat="1" applyFont="1" applyFill="1" applyBorder="1" applyAlignment="1" applyProtection="1">
      <alignment horizontal="right"/>
      <protection locked="0"/>
    </xf>
    <xf numFmtId="1" fontId="5" fillId="7" borderId="11" xfId="0" applyNumberFormat="1" applyFont="1" applyFill="1" applyBorder="1" applyAlignment="1" applyProtection="1">
      <alignment horizontal="right"/>
      <protection locked="0"/>
    </xf>
    <xf numFmtId="1" fontId="5" fillId="4" borderId="11" xfId="0" applyNumberFormat="1" applyFont="1" applyFill="1" applyBorder="1" applyAlignment="1" applyProtection="1">
      <alignment horizontal="right"/>
      <protection locked="0"/>
    </xf>
    <xf numFmtId="0" fontId="71" fillId="36" borderId="29" xfId="52" applyFont="1" applyFill="1" applyBorder="1" applyAlignment="1" applyProtection="1">
      <alignment horizontal="center" vertical="center" wrapText="1"/>
      <protection hidden="1"/>
    </xf>
    <xf numFmtId="0" fontId="71" fillId="36" borderId="30" xfId="52" applyFont="1" applyFill="1" applyBorder="1" applyAlignment="1" applyProtection="1">
      <alignment horizontal="center" vertical="center" wrapText="1"/>
      <protection hidden="1"/>
    </xf>
    <xf numFmtId="0" fontId="9" fillId="0" borderId="11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28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9" fillId="0" borderId="29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0" fontId="9" fillId="0" borderId="33" xfId="52" applyFont="1" applyFill="1" applyBorder="1" applyAlignment="1">
      <alignment horizontal="center" vertical="center" wrapText="1"/>
      <protection/>
    </xf>
    <xf numFmtId="0" fontId="9" fillId="0" borderId="34" xfId="52" applyFont="1" applyFill="1" applyBorder="1" applyAlignment="1">
      <alignment horizontal="center" vertical="center" wrapText="1"/>
      <protection/>
    </xf>
    <xf numFmtId="0" fontId="9" fillId="0" borderId="25" xfId="52" applyFont="1" applyFill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center" textRotation="90" wrapText="1"/>
    </xf>
    <xf numFmtId="0" fontId="13" fillId="0" borderId="27" xfId="0" applyFont="1" applyBorder="1" applyAlignment="1">
      <alignment horizontal="center" textRotation="90" wrapText="1"/>
    </xf>
    <xf numFmtId="0" fontId="13" fillId="0" borderId="35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textRotation="90" wrapText="1"/>
    </xf>
    <xf numFmtId="0" fontId="12" fillId="0" borderId="35" xfId="0" applyFont="1" applyFill="1" applyBorder="1" applyAlignment="1">
      <alignment horizontal="center" textRotation="90" wrapText="1"/>
    </xf>
    <xf numFmtId="0" fontId="72" fillId="0" borderId="21" xfId="0" applyFont="1" applyFill="1" applyBorder="1" applyAlignment="1">
      <alignment horizontal="center" vertical="center" textRotation="90" wrapText="1"/>
    </xf>
    <xf numFmtId="0" fontId="72" fillId="0" borderId="35" xfId="0" applyFont="1" applyFill="1" applyBorder="1" applyAlignment="1">
      <alignment horizontal="center" vertic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2" fillId="0" borderId="35" xfId="0" applyFont="1" applyBorder="1" applyAlignment="1">
      <alignment horizontal="center" textRotation="90" wrapText="1"/>
    </xf>
    <xf numFmtId="0" fontId="72" fillId="0" borderId="21" xfId="0" applyFont="1" applyBorder="1" applyAlignment="1">
      <alignment horizontal="center" vertical="center" textRotation="90" wrapText="1"/>
    </xf>
    <xf numFmtId="0" fontId="72" fillId="0" borderId="35" xfId="0" applyFont="1" applyBorder="1" applyAlignment="1">
      <alignment horizontal="center" vertical="center" textRotation="90" wrapText="1"/>
    </xf>
    <xf numFmtId="0" fontId="73" fillId="0" borderId="21" xfId="0" applyFont="1" applyBorder="1" applyAlignment="1">
      <alignment horizontal="center" vertical="center" textRotation="90" wrapText="1"/>
    </xf>
    <xf numFmtId="0" fontId="73" fillId="0" borderId="3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left" vertical="top"/>
    </xf>
    <xf numFmtId="0" fontId="7" fillId="0" borderId="21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top" wrapText="1"/>
    </xf>
    <xf numFmtId="0" fontId="68" fillId="0" borderId="24" xfId="0" applyFont="1" applyBorder="1" applyAlignment="1">
      <alignment horizontal="center" vertical="top" wrapText="1"/>
    </xf>
    <xf numFmtId="0" fontId="68" fillId="0" borderId="38" xfId="0" applyFont="1" applyBorder="1" applyAlignment="1">
      <alignment horizontal="center" vertical="top" wrapText="1"/>
    </xf>
    <xf numFmtId="0" fontId="68" fillId="0" borderId="39" xfId="0" applyFont="1" applyBorder="1" applyAlignment="1">
      <alignment horizontal="center" vertical="top" wrapText="1"/>
    </xf>
    <xf numFmtId="0" fontId="68" fillId="0" borderId="40" xfId="0" applyFont="1" applyBorder="1" applyAlignment="1">
      <alignment horizontal="center" vertical="top" wrapText="1"/>
    </xf>
    <xf numFmtId="0" fontId="68" fillId="0" borderId="41" xfId="0" applyFont="1" applyBorder="1" applyAlignment="1">
      <alignment horizontal="center" vertical="top" wrapText="1"/>
    </xf>
    <xf numFmtId="0" fontId="68" fillId="0" borderId="34" xfId="0" applyFont="1" applyBorder="1" applyAlignment="1">
      <alignment horizontal="center" vertical="top" wrapText="1"/>
    </xf>
    <xf numFmtId="0" fontId="68" fillId="0" borderId="22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70" fillId="0" borderId="40" xfId="0" applyFont="1" applyBorder="1" applyAlignment="1">
      <alignment horizontal="left" vertical="top" wrapText="1"/>
    </xf>
    <xf numFmtId="0" fontId="70" fillId="0" borderId="0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376"/>
  <sheetViews>
    <sheetView showZeros="0" tabSelected="1" zoomScale="115" zoomScaleNormal="115" zoomScaleSheetLayoutView="75" zoomScalePageLayoutView="0" workbookViewId="0" topLeftCell="A4">
      <pane xSplit="2" ySplit="5" topLeftCell="C12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F21" sqref="F21"/>
    </sheetView>
  </sheetViews>
  <sheetFormatPr defaultColWidth="9.140625" defaultRowHeight="15"/>
  <cols>
    <col min="1" max="1" width="3.421875" style="2" customWidth="1"/>
    <col min="2" max="2" width="22.140625" style="3" customWidth="1"/>
    <col min="3" max="3" width="10.140625" style="2" customWidth="1"/>
    <col min="4" max="4" width="7.7109375" style="2" customWidth="1"/>
    <col min="5" max="6" width="9.8515625" style="2" customWidth="1"/>
    <col min="7" max="7" width="10.421875" style="2" customWidth="1"/>
    <col min="8" max="8" width="8.57421875" style="2" customWidth="1"/>
    <col min="9" max="9" width="10.28125" style="2" bestFit="1" customWidth="1"/>
    <col min="10" max="10" width="7.8515625" style="2" customWidth="1"/>
    <col min="11" max="11" width="9.7109375" style="2" hidden="1" customWidth="1"/>
    <col min="12" max="12" width="9.00390625" style="2" customWidth="1"/>
    <col min="13" max="13" width="8.140625" style="2" customWidth="1"/>
    <col min="14" max="14" width="7.7109375" style="2" customWidth="1"/>
    <col min="15" max="15" width="9.57421875" style="2" customWidth="1"/>
    <col min="16" max="16" width="8.421875" style="2" customWidth="1"/>
    <col min="17" max="17" width="8.57421875" style="2" customWidth="1"/>
    <col min="18" max="19" width="5.8515625" style="2" hidden="1" customWidth="1"/>
    <col min="20" max="22" width="6.00390625" style="2" hidden="1" customWidth="1"/>
    <col min="23" max="23" width="8.7109375" style="2" customWidth="1"/>
    <col min="24" max="24" width="8.8515625" style="2" customWidth="1"/>
    <col min="25" max="25" width="6.00390625" style="2" customWidth="1"/>
    <col min="26" max="26" width="7.140625" style="2" customWidth="1"/>
    <col min="27" max="27" width="8.140625" style="2" customWidth="1"/>
    <col min="28" max="30" width="7.140625" style="2" hidden="1" customWidth="1"/>
    <col min="31" max="32" width="8.8515625" style="2" customWidth="1"/>
    <col min="33" max="34" width="7.421875" style="2" customWidth="1"/>
    <col min="35" max="35" width="8.00390625" style="2" customWidth="1"/>
    <col min="36" max="36" width="7.28125" style="2" hidden="1" customWidth="1"/>
    <col min="37" max="37" width="5.8515625" style="2" hidden="1" customWidth="1"/>
    <col min="38" max="38" width="7.57421875" style="2" hidden="1" customWidth="1"/>
    <col min="39" max="39" width="11.57421875" style="2" customWidth="1"/>
    <col min="40" max="40" width="6.140625" style="1" hidden="1" customWidth="1"/>
    <col min="41" max="41" width="5.8515625" style="1" hidden="1" customWidth="1"/>
    <col min="42" max="42" width="6.00390625" style="1" hidden="1" customWidth="1"/>
    <col min="43" max="43" width="11.8515625" style="2" customWidth="1"/>
    <col min="44" max="56" width="9.140625" style="1" customWidth="1"/>
    <col min="57" max="57" width="8.00390625" style="1" customWidth="1"/>
    <col min="58" max="58" width="9.140625" style="1" hidden="1" customWidth="1"/>
    <col min="59" max="16384" width="9.140625" style="1" customWidth="1"/>
  </cols>
  <sheetData>
    <row r="1" ht="12.75"/>
    <row r="2" ht="12.75">
      <c r="I2" s="2" t="e">
        <f>SUM(#REF!)</f>
        <v>#REF!</v>
      </c>
    </row>
    <row r="3" ht="12.75"/>
    <row r="4" spans="1:43" ht="12.75">
      <c r="A4" s="100" t="s">
        <v>188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6"/>
      <c r="AQ4" s="1"/>
    </row>
    <row r="5" spans="1:63" ht="27" customHeight="1">
      <c r="A5" s="102" t="s">
        <v>18</v>
      </c>
      <c r="B5" s="87" t="str">
        <f>IF(OR(ISTEXT($B$7),ISBLANK($B$7)),"Не введено код суду у комірку B7",VLOOKUP($B$7,'всі суди'!$A$2:$B38,2,FALSE))</f>
        <v>Сахновщинський районний суд Харківської області</v>
      </c>
      <c r="C5" s="90" t="s">
        <v>17</v>
      </c>
      <c r="D5" s="91"/>
      <c r="E5" s="91"/>
      <c r="F5" s="91"/>
      <c r="G5" s="91"/>
      <c r="H5" s="91"/>
      <c r="I5" s="91"/>
      <c r="J5" s="91"/>
      <c r="K5" s="92"/>
      <c r="L5" s="90" t="s">
        <v>16</v>
      </c>
      <c r="M5" s="91"/>
      <c r="N5" s="91"/>
      <c r="O5" s="91"/>
      <c r="P5" s="91"/>
      <c r="Q5" s="91"/>
      <c r="R5" s="91"/>
      <c r="S5" s="91"/>
      <c r="T5" s="91"/>
      <c r="U5" s="82"/>
      <c r="V5" s="82"/>
      <c r="W5" s="90" t="s">
        <v>43</v>
      </c>
      <c r="X5" s="91"/>
      <c r="Y5" s="91"/>
      <c r="Z5" s="91"/>
      <c r="AA5" s="91"/>
      <c r="AB5" s="91"/>
      <c r="AC5" s="91"/>
      <c r="AD5" s="92"/>
      <c r="AE5" s="102" t="s">
        <v>15</v>
      </c>
      <c r="AF5" s="102"/>
      <c r="AG5" s="102"/>
      <c r="AH5" s="102"/>
      <c r="AI5" s="102"/>
      <c r="AJ5" s="102"/>
      <c r="AK5" s="102"/>
      <c r="AL5" s="90"/>
      <c r="AM5" s="107" t="s">
        <v>191</v>
      </c>
      <c r="AN5" s="103" t="s">
        <v>14</v>
      </c>
      <c r="AO5" s="103"/>
      <c r="AP5" s="104"/>
      <c r="AQ5" s="102" t="s">
        <v>19</v>
      </c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</row>
    <row r="6" spans="1:43" ht="50.25" customHeight="1">
      <c r="A6" s="102"/>
      <c r="B6" s="88"/>
      <c r="C6" s="89" t="s">
        <v>56</v>
      </c>
      <c r="D6" s="89"/>
      <c r="E6" s="89" t="s">
        <v>57</v>
      </c>
      <c r="F6" s="89"/>
      <c r="G6" s="89" t="s">
        <v>66</v>
      </c>
      <c r="H6" s="89"/>
      <c r="I6" s="89" t="s">
        <v>68</v>
      </c>
      <c r="J6" s="89"/>
      <c r="K6" s="93" t="s">
        <v>13</v>
      </c>
      <c r="L6" s="98" t="s">
        <v>159</v>
      </c>
      <c r="M6" s="98" t="s">
        <v>12</v>
      </c>
      <c r="N6" s="89" t="s">
        <v>11</v>
      </c>
      <c r="O6" s="89" t="s">
        <v>10</v>
      </c>
      <c r="P6" s="89" t="s">
        <v>9</v>
      </c>
      <c r="Q6" s="89" t="s">
        <v>8</v>
      </c>
      <c r="R6" s="95" t="s">
        <v>7</v>
      </c>
      <c r="S6" s="96"/>
      <c r="T6" s="97"/>
      <c r="U6" s="95" t="s">
        <v>189</v>
      </c>
      <c r="V6" s="97"/>
      <c r="W6" s="89" t="s">
        <v>160</v>
      </c>
      <c r="X6" s="89" t="s">
        <v>6</v>
      </c>
      <c r="Y6" s="89" t="s">
        <v>5</v>
      </c>
      <c r="Z6" s="89" t="s">
        <v>4</v>
      </c>
      <c r="AA6" s="89" t="s">
        <v>8</v>
      </c>
      <c r="AB6" s="90" t="s">
        <v>58</v>
      </c>
      <c r="AC6" s="91"/>
      <c r="AD6" s="92"/>
      <c r="AE6" s="89" t="s">
        <v>161</v>
      </c>
      <c r="AF6" s="89" t="s">
        <v>6</v>
      </c>
      <c r="AG6" s="89" t="s">
        <v>5</v>
      </c>
      <c r="AH6" s="89" t="s">
        <v>4</v>
      </c>
      <c r="AI6" s="89" t="s">
        <v>8</v>
      </c>
      <c r="AJ6" s="90" t="s">
        <v>3</v>
      </c>
      <c r="AK6" s="91"/>
      <c r="AL6" s="92"/>
      <c r="AM6" s="108"/>
      <c r="AN6" s="105"/>
      <c r="AO6" s="105"/>
      <c r="AP6" s="106"/>
      <c r="AQ6" s="102"/>
    </row>
    <row r="7" spans="1:43" s="15" customFormat="1" ht="27">
      <c r="A7" s="102"/>
      <c r="B7" s="62">
        <v>634</v>
      </c>
      <c r="C7" s="17" t="s">
        <v>45</v>
      </c>
      <c r="D7" s="16" t="s">
        <v>24</v>
      </c>
      <c r="E7" s="17" t="s">
        <v>45</v>
      </c>
      <c r="F7" s="16" t="s">
        <v>24</v>
      </c>
      <c r="G7" s="17" t="s">
        <v>45</v>
      </c>
      <c r="H7" s="16" t="s">
        <v>24</v>
      </c>
      <c r="I7" s="17" t="s">
        <v>45</v>
      </c>
      <c r="J7" s="16" t="s">
        <v>24</v>
      </c>
      <c r="K7" s="94"/>
      <c r="L7" s="99"/>
      <c r="M7" s="99"/>
      <c r="N7" s="89"/>
      <c r="O7" s="89"/>
      <c r="P7" s="89"/>
      <c r="Q7" s="89"/>
      <c r="R7" s="26" t="s">
        <v>2</v>
      </c>
      <c r="S7" s="26" t="s">
        <v>1</v>
      </c>
      <c r="T7" s="26" t="s">
        <v>0</v>
      </c>
      <c r="U7" s="26" t="s">
        <v>2</v>
      </c>
      <c r="V7" s="26" t="s">
        <v>1</v>
      </c>
      <c r="W7" s="89"/>
      <c r="X7" s="89"/>
      <c r="Y7" s="89"/>
      <c r="Z7" s="89"/>
      <c r="AA7" s="89"/>
      <c r="AB7" s="26" t="s">
        <v>2</v>
      </c>
      <c r="AC7" s="26" t="s">
        <v>1</v>
      </c>
      <c r="AD7" s="26" t="s">
        <v>0</v>
      </c>
      <c r="AE7" s="89"/>
      <c r="AF7" s="89"/>
      <c r="AG7" s="89"/>
      <c r="AH7" s="89"/>
      <c r="AI7" s="89"/>
      <c r="AJ7" s="26" t="s">
        <v>2</v>
      </c>
      <c r="AK7" s="26" t="s">
        <v>1</v>
      </c>
      <c r="AL7" s="26" t="s">
        <v>0</v>
      </c>
      <c r="AM7" s="109"/>
      <c r="AN7" s="26" t="s">
        <v>2</v>
      </c>
      <c r="AO7" s="26" t="s">
        <v>1</v>
      </c>
      <c r="AP7" s="26" t="s">
        <v>0</v>
      </c>
      <c r="AQ7" s="102"/>
    </row>
    <row r="8" spans="1:43" s="11" customFormat="1" ht="25.5">
      <c r="A8" s="13"/>
      <c r="B8" s="54" t="s">
        <v>184</v>
      </c>
      <c r="C8" s="34">
        <v>3</v>
      </c>
      <c r="D8" s="34" t="s">
        <v>52</v>
      </c>
      <c r="E8" s="34">
        <v>4</v>
      </c>
      <c r="F8" s="34" t="s">
        <v>53</v>
      </c>
      <c r="G8" s="34">
        <v>5</v>
      </c>
      <c r="H8" s="34" t="s">
        <v>54</v>
      </c>
      <c r="I8" s="34">
        <v>6</v>
      </c>
      <c r="J8" s="34" t="s">
        <v>55</v>
      </c>
      <c r="K8" s="34">
        <v>7</v>
      </c>
      <c r="L8" s="34">
        <v>9</v>
      </c>
      <c r="M8" s="34" t="s">
        <v>153</v>
      </c>
      <c r="N8" s="34">
        <v>10</v>
      </c>
      <c r="O8" s="34">
        <v>11</v>
      </c>
      <c r="P8" s="34">
        <v>12</v>
      </c>
      <c r="Q8" s="34">
        <v>13</v>
      </c>
      <c r="R8" s="34"/>
      <c r="S8" s="34"/>
      <c r="T8" s="34"/>
      <c r="U8" s="34"/>
      <c r="V8" s="34"/>
      <c r="W8" s="34">
        <v>14</v>
      </c>
      <c r="X8" s="34" t="s">
        <v>154</v>
      </c>
      <c r="Y8" s="34">
        <v>15</v>
      </c>
      <c r="Z8" s="34">
        <v>16</v>
      </c>
      <c r="AA8" s="34">
        <v>17</v>
      </c>
      <c r="AB8" s="34"/>
      <c r="AC8" s="34"/>
      <c r="AD8" s="34"/>
      <c r="AE8" s="34">
        <v>18</v>
      </c>
      <c r="AF8" s="34" t="s">
        <v>155</v>
      </c>
      <c r="AG8" s="34">
        <v>19</v>
      </c>
      <c r="AH8" s="34">
        <v>20</v>
      </c>
      <c r="AI8" s="34">
        <v>21</v>
      </c>
      <c r="AJ8" s="14"/>
      <c r="AK8" s="12"/>
      <c r="AL8" s="12"/>
      <c r="AM8" s="34">
        <v>22</v>
      </c>
      <c r="AN8" s="13"/>
      <c r="AO8" s="13"/>
      <c r="AP8" s="12"/>
      <c r="AQ8" s="13"/>
    </row>
    <row r="9" spans="1:43" s="7" customFormat="1" ht="16.5" customHeight="1">
      <c r="A9" s="63">
        <v>1</v>
      </c>
      <c r="B9" s="64" t="s">
        <v>217</v>
      </c>
      <c r="C9" s="65">
        <v>46</v>
      </c>
      <c r="D9" s="65">
        <v>20</v>
      </c>
      <c r="E9" s="65">
        <v>1</v>
      </c>
      <c r="F9" s="65">
        <v>0</v>
      </c>
      <c r="G9" s="65">
        <v>72</v>
      </c>
      <c r="H9" s="65">
        <v>70</v>
      </c>
      <c r="I9" s="65">
        <v>43</v>
      </c>
      <c r="J9" s="65">
        <v>40</v>
      </c>
      <c r="K9" s="65"/>
      <c r="L9" s="65">
        <v>43</v>
      </c>
      <c r="M9" s="65">
        <v>16</v>
      </c>
      <c r="N9" s="65">
        <v>17</v>
      </c>
      <c r="O9" s="65">
        <v>0</v>
      </c>
      <c r="P9" s="65">
        <v>25</v>
      </c>
      <c r="Q9" s="65">
        <v>13</v>
      </c>
      <c r="R9" s="65"/>
      <c r="S9" s="66"/>
      <c r="T9" s="66"/>
      <c r="U9" s="66"/>
      <c r="V9" s="66"/>
      <c r="W9" s="66">
        <v>4</v>
      </c>
      <c r="X9" s="66">
        <v>3</v>
      </c>
      <c r="Y9" s="66">
        <v>3</v>
      </c>
      <c r="Z9" s="66">
        <v>0</v>
      </c>
      <c r="AA9" s="66">
        <v>0</v>
      </c>
      <c r="AB9" s="66"/>
      <c r="AC9" s="66"/>
      <c r="AD9" s="66"/>
      <c r="AE9" s="65">
        <v>71</v>
      </c>
      <c r="AF9" s="65">
        <v>69</v>
      </c>
      <c r="AG9" s="65">
        <v>16</v>
      </c>
      <c r="AH9" s="65">
        <v>32</v>
      </c>
      <c r="AI9" s="67">
        <v>1</v>
      </c>
      <c r="AJ9" s="67"/>
      <c r="AK9" s="65"/>
      <c r="AL9" s="65"/>
      <c r="AM9" s="67">
        <v>46</v>
      </c>
      <c r="AN9" s="65"/>
      <c r="AO9" s="65"/>
      <c r="AP9" s="65"/>
      <c r="AQ9" s="64"/>
    </row>
    <row r="10" spans="1:43" s="7" customFormat="1" ht="16.5" customHeight="1">
      <c r="A10" s="63">
        <v>2</v>
      </c>
      <c r="B10" s="64" t="s">
        <v>218</v>
      </c>
      <c r="C10" s="65">
        <v>110</v>
      </c>
      <c r="D10" s="65">
        <v>40</v>
      </c>
      <c r="E10" s="65">
        <v>2</v>
      </c>
      <c r="F10" s="65">
        <v>3</v>
      </c>
      <c r="G10" s="65">
        <v>125</v>
      </c>
      <c r="H10" s="65">
        <v>102</v>
      </c>
      <c r="I10" s="65">
        <v>124</v>
      </c>
      <c r="J10" s="65">
        <v>121</v>
      </c>
      <c r="K10" s="65"/>
      <c r="L10" s="65">
        <v>93</v>
      </c>
      <c r="M10" s="65">
        <v>27</v>
      </c>
      <c r="N10" s="65">
        <v>31</v>
      </c>
      <c r="O10" s="65">
        <v>0</v>
      </c>
      <c r="P10" s="65">
        <v>48</v>
      </c>
      <c r="Q10" s="65">
        <v>12</v>
      </c>
      <c r="R10" s="65"/>
      <c r="S10" s="66"/>
      <c r="T10" s="66"/>
      <c r="U10" s="66"/>
      <c r="V10" s="66"/>
      <c r="W10" s="66">
        <v>10</v>
      </c>
      <c r="X10" s="66">
        <v>8</v>
      </c>
      <c r="Y10" s="66">
        <v>3</v>
      </c>
      <c r="Z10" s="66">
        <v>0</v>
      </c>
      <c r="AA10" s="66">
        <v>0</v>
      </c>
      <c r="AB10" s="66"/>
      <c r="AC10" s="66"/>
      <c r="AD10" s="66"/>
      <c r="AE10" s="65">
        <v>106</v>
      </c>
      <c r="AF10" s="65">
        <v>87</v>
      </c>
      <c r="AG10" s="65">
        <v>32</v>
      </c>
      <c r="AH10" s="65">
        <v>50</v>
      </c>
      <c r="AI10" s="67">
        <v>3</v>
      </c>
      <c r="AJ10" s="67"/>
      <c r="AK10" s="65"/>
      <c r="AL10" s="65"/>
      <c r="AM10" s="67">
        <v>122</v>
      </c>
      <c r="AN10" s="65"/>
      <c r="AO10" s="65"/>
      <c r="AP10" s="65"/>
      <c r="AQ10" s="64"/>
    </row>
    <row r="11" spans="1:43" s="7" customFormat="1" ht="16.5" customHeight="1">
      <c r="A11" s="63">
        <v>3</v>
      </c>
      <c r="B11" s="64" t="s">
        <v>219</v>
      </c>
      <c r="C11" s="65">
        <v>0</v>
      </c>
      <c r="D11" s="65">
        <v>0</v>
      </c>
      <c r="E11" s="65">
        <v>0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5"/>
      <c r="AF11" s="65"/>
      <c r="AG11" s="65"/>
      <c r="AH11" s="65"/>
      <c r="AI11" s="67"/>
      <c r="AJ11" s="67"/>
      <c r="AK11" s="65"/>
      <c r="AL11" s="65"/>
      <c r="AM11" s="67"/>
      <c r="AN11" s="65"/>
      <c r="AO11" s="65"/>
      <c r="AP11" s="65"/>
      <c r="AQ11" s="64"/>
    </row>
    <row r="12" spans="1:43" s="7" customFormat="1" ht="16.5" customHeight="1">
      <c r="A12" s="63"/>
      <c r="B12" s="68"/>
      <c r="C12" s="65"/>
      <c r="D12" s="69"/>
      <c r="E12" s="65"/>
      <c r="F12" s="69"/>
      <c r="G12" s="65"/>
      <c r="H12" s="69"/>
      <c r="I12" s="65"/>
      <c r="J12" s="69"/>
      <c r="K12" s="69"/>
      <c r="L12" s="69"/>
      <c r="M12" s="69"/>
      <c r="N12" s="69"/>
      <c r="O12" s="69"/>
      <c r="P12" s="69"/>
      <c r="Q12" s="69"/>
      <c r="R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69"/>
      <c r="AF12" s="69"/>
      <c r="AG12" s="69"/>
      <c r="AH12" s="69"/>
      <c r="AI12" s="71"/>
      <c r="AJ12" s="71"/>
      <c r="AK12" s="69"/>
      <c r="AL12" s="69"/>
      <c r="AM12" s="71"/>
      <c r="AN12" s="69"/>
      <c r="AO12" s="69"/>
      <c r="AP12" s="69"/>
      <c r="AQ12" s="68"/>
    </row>
    <row r="13" spans="1:43" s="5" customFormat="1" ht="12.75">
      <c r="A13" s="10"/>
      <c r="B13" s="9" t="s">
        <v>45</v>
      </c>
      <c r="C13" s="8">
        <f aca="true" t="shared" si="0" ref="C13:T13">SUM(C9:C12)</f>
        <v>156</v>
      </c>
      <c r="D13" s="8">
        <f t="shared" si="0"/>
        <v>60</v>
      </c>
      <c r="E13" s="8">
        <f t="shared" si="0"/>
        <v>3</v>
      </c>
      <c r="F13" s="8">
        <f t="shared" si="0"/>
        <v>3</v>
      </c>
      <c r="G13" s="8">
        <f t="shared" si="0"/>
        <v>197</v>
      </c>
      <c r="H13" s="8">
        <f t="shared" si="0"/>
        <v>172</v>
      </c>
      <c r="I13" s="8">
        <f t="shared" si="0"/>
        <v>167</v>
      </c>
      <c r="J13" s="8">
        <f t="shared" si="0"/>
        <v>161</v>
      </c>
      <c r="K13" s="8">
        <f t="shared" si="0"/>
        <v>0</v>
      </c>
      <c r="L13" s="8">
        <f t="shared" si="0"/>
        <v>136</v>
      </c>
      <c r="M13" s="8">
        <f t="shared" si="0"/>
        <v>43</v>
      </c>
      <c r="N13" s="8">
        <f t="shared" si="0"/>
        <v>48</v>
      </c>
      <c r="O13" s="8">
        <f t="shared" si="0"/>
        <v>0</v>
      </c>
      <c r="P13" s="8">
        <f t="shared" si="0"/>
        <v>73</v>
      </c>
      <c r="Q13" s="8">
        <f t="shared" si="0"/>
        <v>25</v>
      </c>
      <c r="R13" s="8">
        <f t="shared" si="0"/>
        <v>0</v>
      </c>
      <c r="S13" s="8">
        <f t="shared" si="0"/>
        <v>0</v>
      </c>
      <c r="T13" s="8">
        <f t="shared" si="0"/>
        <v>0</v>
      </c>
      <c r="U13" s="8"/>
      <c r="V13" s="8"/>
      <c r="W13" s="8">
        <f>SUM(W9:W12)</f>
        <v>14</v>
      </c>
      <c r="X13" s="8">
        <f>SUM(X9:X12)</f>
        <v>11</v>
      </c>
      <c r="Y13" s="8">
        <f>SUM(Y9:Y12)</f>
        <v>6</v>
      </c>
      <c r="Z13" s="8">
        <f>SUM(Z9:Z12)</f>
        <v>0</v>
      </c>
      <c r="AA13" s="8">
        <f>SUM(AA9:AA12)</f>
        <v>0</v>
      </c>
      <c r="AB13" s="8"/>
      <c r="AC13" s="8"/>
      <c r="AD13" s="8"/>
      <c r="AE13" s="8">
        <f aca="true" t="shared" si="1" ref="AE13:AQ13">SUM(AE9:AE12)</f>
        <v>177</v>
      </c>
      <c r="AF13" s="8">
        <f t="shared" si="1"/>
        <v>156</v>
      </c>
      <c r="AG13" s="8">
        <f t="shared" si="1"/>
        <v>48</v>
      </c>
      <c r="AH13" s="8">
        <f t="shared" si="1"/>
        <v>82</v>
      </c>
      <c r="AI13" s="8">
        <f t="shared" si="1"/>
        <v>4</v>
      </c>
      <c r="AJ13" s="8">
        <f t="shared" si="1"/>
        <v>0</v>
      </c>
      <c r="AK13" s="8">
        <f t="shared" si="1"/>
        <v>0</v>
      </c>
      <c r="AL13" s="8">
        <f t="shared" si="1"/>
        <v>0</v>
      </c>
      <c r="AM13" s="8">
        <f t="shared" si="1"/>
        <v>168</v>
      </c>
      <c r="AN13" s="8">
        <f t="shared" si="1"/>
        <v>0</v>
      </c>
      <c r="AO13" s="8">
        <f t="shared" si="1"/>
        <v>0</v>
      </c>
      <c r="AP13" s="8">
        <f t="shared" si="1"/>
        <v>0</v>
      </c>
      <c r="AQ13" s="8">
        <f t="shared" si="1"/>
        <v>0</v>
      </c>
    </row>
    <row r="14" spans="1:43" ht="12.75">
      <c r="A14" s="73"/>
      <c r="B14" s="78" t="s">
        <v>185</v>
      </c>
      <c r="C14" s="79">
        <f>VLOOKUP($B$7,'показники по судах'!$A$6:$AB$42,3,FALSE)</f>
        <v>156</v>
      </c>
      <c r="D14" s="79">
        <f>VLOOKUP($B$7,'показники по судах'!$A$6:$AB$42,4,FALSE)</f>
        <v>60</v>
      </c>
      <c r="E14" s="79">
        <f>VLOOKUP($B$7,'показники по судах'!$A$6:$AB$42,5,FALSE)</f>
        <v>3</v>
      </c>
      <c r="F14" s="79">
        <f>VLOOKUP($B$7,'показники по судах'!$A$6:$AB$42,6,FALSE)</f>
        <v>3</v>
      </c>
      <c r="G14" s="79">
        <f>VLOOKUP($B$7,'показники по судах'!$A$6:$AB$42,7,FALSE)</f>
        <v>197</v>
      </c>
      <c r="H14" s="79">
        <f>VLOOKUP($B$7,'показники по судах'!$A$6:$AB$42,8,FALSE)</f>
        <v>172</v>
      </c>
      <c r="I14" s="79">
        <f>VLOOKUP($B$7,'показники по судах'!$A$6:$AB$42,9,FALSE)</f>
        <v>167</v>
      </c>
      <c r="J14" s="79">
        <f>VLOOKUP($B$7,'показники по судах'!$A$6:$AB$42,10,FALSE)</f>
        <v>161</v>
      </c>
      <c r="K14" s="79"/>
      <c r="L14" s="79">
        <f>VLOOKUP($B$7,'показники по судах'!$A$6:$AB$42,12,FALSE)</f>
        <v>136</v>
      </c>
      <c r="M14" s="79">
        <f>VLOOKUP($B$7,'показники по судах'!$A$6:$AB$42,13,FALSE)</f>
        <v>43</v>
      </c>
      <c r="N14" s="79">
        <f>VLOOKUP($B$7,'показники по судах'!$A$6:$AB$42,14,FALSE)</f>
        <v>48</v>
      </c>
      <c r="O14" s="79">
        <f>VLOOKUP($B$7,'показники по судах'!$A$6:$AB$42,15,FALSE)</f>
        <v>0</v>
      </c>
      <c r="P14" s="79">
        <f>VLOOKUP($B$7,'показники по судах'!$A$6:$AB$42,16,FALSE)</f>
        <v>73</v>
      </c>
      <c r="Q14" s="79">
        <f>VLOOKUP($B$7,'показники по судах'!$A$6:$AB$42,17,FALSE)</f>
        <v>25</v>
      </c>
      <c r="R14" s="79"/>
      <c r="S14" s="79"/>
      <c r="T14" s="79"/>
      <c r="U14" s="79"/>
      <c r="V14" s="79"/>
      <c r="W14" s="79">
        <f>VLOOKUP($B$7,'показники по судах'!$A$6:$AB$42,18,FALSE)</f>
        <v>14</v>
      </c>
      <c r="X14" s="79">
        <f>VLOOKUP($B$7,'показники по судах'!$A$6:$AB$42,19,FALSE)</f>
        <v>11</v>
      </c>
      <c r="Y14" s="79">
        <f>VLOOKUP($B$7,'показники по судах'!$A$6:$AB$42,20,FALSE)</f>
        <v>6</v>
      </c>
      <c r="Z14" s="79">
        <f>VLOOKUP($B$7,'показники по судах'!$A$6:$AB$42,21,FALSE)</f>
        <v>0</v>
      </c>
      <c r="AA14" s="79">
        <f>VLOOKUP($B$7,'показники по судах'!$A$6:$AB$42,22,FALSE)</f>
        <v>0</v>
      </c>
      <c r="AB14" s="79"/>
      <c r="AC14" s="79"/>
      <c r="AD14" s="79"/>
      <c r="AE14" s="79">
        <f>VLOOKUP($B$7,'показники по судах'!$A$6:$AB$42,23,FALSE)</f>
        <v>177</v>
      </c>
      <c r="AF14" s="79">
        <f>VLOOKUP($B$7,'показники по судах'!$A$6:$AB$42,24,FALSE)</f>
        <v>156</v>
      </c>
      <c r="AG14" s="79">
        <f>VLOOKUP($B$7,'показники по судах'!$A$6:$AB$42,25,FALSE)</f>
        <v>48</v>
      </c>
      <c r="AH14" s="79">
        <f>VLOOKUP($B$7,'показники по судах'!$A$6:$AB$42,26,FALSE)</f>
        <v>82</v>
      </c>
      <c r="AI14" s="79">
        <f>VLOOKUP($B$7,'показники по судах'!$A$6:$AB$42,27,FALSE)</f>
        <v>4</v>
      </c>
      <c r="AJ14" s="74"/>
      <c r="AK14" s="74"/>
      <c r="AL14" s="74"/>
      <c r="AM14" s="74">
        <f>VLOOKUP($B$7,'показники по судах'!$A$6:$AB$42,28,FALSE)</f>
        <v>168</v>
      </c>
      <c r="AN14" s="74"/>
      <c r="AO14" s="74"/>
      <c r="AP14" s="74"/>
      <c r="AQ14" s="74"/>
    </row>
    <row r="15" spans="1:43" ht="12.75">
      <c r="A15" s="1"/>
      <c r="B15" s="1"/>
      <c r="C15" s="1"/>
      <c r="D15" s="4"/>
      <c r="E15" s="4"/>
      <c r="F15" s="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Q15" s="1"/>
    </row>
    <row r="16" spans="1:43" ht="12.75">
      <c r="A16" s="1"/>
      <c r="B16" s="1"/>
      <c r="C16" s="1"/>
      <c r="D16" s="4"/>
      <c r="E16" s="4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Q16" s="1"/>
    </row>
    <row r="17" spans="1:43" ht="12.75">
      <c r="A17" s="1"/>
      <c r="B17" s="1"/>
      <c r="C17" s="1"/>
      <c r="D17" s="4"/>
      <c r="E17" s="4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Q17" s="1"/>
    </row>
    <row r="18" spans="1:43" ht="12.75">
      <c r="A18" s="1"/>
      <c r="B18" s="1"/>
      <c r="C18" s="5" t="s">
        <v>186</v>
      </c>
      <c r="D18" s="77"/>
      <c r="E18" s="75"/>
      <c r="F18" s="75" t="s">
        <v>220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Q18" s="1"/>
    </row>
    <row r="19" spans="1:43" ht="12.75">
      <c r="A19" s="1"/>
      <c r="B19" s="1"/>
      <c r="C19" s="1" t="s">
        <v>187</v>
      </c>
      <c r="D19" s="77"/>
      <c r="E19" s="76"/>
      <c r="F19" s="76" t="s">
        <v>221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Q19" s="1"/>
    </row>
    <row r="20" spans="1:43" ht="12.75">
      <c r="A20" s="1"/>
      <c r="B20" s="1"/>
      <c r="C20" s="1"/>
      <c r="D20" s="4"/>
      <c r="E20" s="4"/>
      <c r="F20" s="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Q20" s="1"/>
    </row>
    <row r="21" spans="1:43" ht="12.75">
      <c r="A21" s="1"/>
      <c r="B21" s="1"/>
      <c r="C21" s="1"/>
      <c r="D21" s="4"/>
      <c r="E21" s="4"/>
      <c r="F21" s="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Q21" s="1"/>
    </row>
    <row r="22" spans="1:43" ht="12.75">
      <c r="A22" s="1"/>
      <c r="B22" s="80">
        <f>IF(SUM(C22:AI22)&lt;&gt;0,"ПОМИЛКИ","")</f>
      </c>
      <c r="C22" s="81">
        <f>IF(C13&lt;&gt;C14,C13-C14,"")</f>
      </c>
      <c r="D22" s="81">
        <f aca="true" t="shared" si="2" ref="D22:AP22">IF(D13&lt;&gt;D14,D13-D14,"")</f>
      </c>
      <c r="E22" s="81">
        <f t="shared" si="2"/>
      </c>
      <c r="F22" s="81">
        <f t="shared" si="2"/>
      </c>
      <c r="G22" s="81">
        <f t="shared" si="2"/>
      </c>
      <c r="H22" s="81">
        <f t="shared" si="2"/>
      </c>
      <c r="I22" s="81">
        <f t="shared" si="2"/>
      </c>
      <c r="J22" s="81">
        <f t="shared" si="2"/>
      </c>
      <c r="K22" s="81">
        <f t="shared" si="2"/>
      </c>
      <c r="L22" s="81">
        <f t="shared" si="2"/>
      </c>
      <c r="M22" s="81">
        <f t="shared" si="2"/>
      </c>
      <c r="N22" s="81">
        <f>IF(N13&lt;&gt;N14,N13-N14,"")</f>
      </c>
      <c r="O22" s="81">
        <f>IF(O13&lt;&gt;O14,O13-O14,"")</f>
      </c>
      <c r="P22" s="81">
        <f>IF(P13&lt;&gt;P14,P13-P14,"")</f>
      </c>
      <c r="Q22" s="81">
        <f>IF(Q13&lt;&gt;Q14,Q13-Q14,"")</f>
      </c>
      <c r="R22" s="81">
        <f t="shared" si="2"/>
      </c>
      <c r="S22" s="81">
        <f t="shared" si="2"/>
      </c>
      <c r="T22" s="81">
        <f t="shared" si="2"/>
      </c>
      <c r="U22" s="81"/>
      <c r="V22" s="81"/>
      <c r="W22" s="81">
        <f t="shared" si="2"/>
      </c>
      <c r="X22" s="81">
        <f t="shared" si="2"/>
      </c>
      <c r="Y22" s="81">
        <f t="shared" si="2"/>
      </c>
      <c r="Z22" s="81">
        <f t="shared" si="2"/>
      </c>
      <c r="AA22" s="81">
        <f t="shared" si="2"/>
      </c>
      <c r="AB22" s="81">
        <f t="shared" si="2"/>
      </c>
      <c r="AC22" s="81">
        <f t="shared" si="2"/>
      </c>
      <c r="AD22" s="81">
        <f t="shared" si="2"/>
      </c>
      <c r="AE22" s="81">
        <f t="shared" si="2"/>
      </c>
      <c r="AF22" s="81">
        <f t="shared" si="2"/>
      </c>
      <c r="AG22" s="81">
        <f t="shared" si="2"/>
      </c>
      <c r="AH22" s="81">
        <f t="shared" si="2"/>
      </c>
      <c r="AI22" s="81">
        <f t="shared" si="2"/>
      </c>
      <c r="AJ22" s="1">
        <f t="shared" si="2"/>
      </c>
      <c r="AK22" s="1">
        <f t="shared" si="2"/>
      </c>
      <c r="AL22" s="1">
        <f t="shared" si="2"/>
      </c>
      <c r="AM22" s="81">
        <f t="shared" si="2"/>
      </c>
      <c r="AN22" s="1">
        <f t="shared" si="2"/>
      </c>
      <c r="AO22" s="1">
        <f t="shared" si="2"/>
      </c>
      <c r="AP22" s="1">
        <f t="shared" si="2"/>
      </c>
      <c r="AQ22" s="1"/>
    </row>
    <row r="23" spans="1:43" ht="12.75">
      <c r="A23" s="1"/>
      <c r="B23" s="1"/>
      <c r="C23" s="1"/>
      <c r="D23" s="4"/>
      <c r="E23" s="4"/>
      <c r="F23" s="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Q23" s="1"/>
    </row>
    <row r="24" spans="1:43" ht="20.25">
      <c r="A24" s="1"/>
      <c r="B24" s="1"/>
      <c r="C24" s="29" t="s">
        <v>46</v>
      </c>
      <c r="D24" s="28"/>
      <c r="E24" s="28"/>
      <c r="F24" s="28"/>
      <c r="G24" s="27"/>
      <c r="H24" s="27"/>
      <c r="I24" s="2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Q24" s="1"/>
    </row>
    <row r="25" spans="1:43" ht="12.75">
      <c r="A25" s="1"/>
      <c r="B25" s="1"/>
      <c r="C25" s="1"/>
      <c r="D25" s="4"/>
      <c r="E25" s="4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Q25" s="1"/>
    </row>
    <row r="26" spans="1:43" ht="20.25">
      <c r="A26" s="1"/>
      <c r="B26" s="1"/>
      <c r="C26" s="29" t="s">
        <v>39</v>
      </c>
      <c r="D26" s="4"/>
      <c r="E26" s="4"/>
      <c r="F26" s="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Q26" s="1"/>
    </row>
    <row r="27" spans="1:43" ht="12.75">
      <c r="A27" s="1"/>
      <c r="B27" s="1"/>
      <c r="C27" s="1"/>
      <c r="D27" s="4"/>
      <c r="E27" s="4"/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Q27" s="1"/>
    </row>
    <row r="28" spans="1:43" ht="12.75">
      <c r="A28" s="1"/>
      <c r="B28" s="1"/>
      <c r="C28" s="1"/>
      <c r="D28" s="4"/>
      <c r="E28" s="4"/>
      <c r="F28" s="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Q28" s="1"/>
    </row>
    <row r="29" spans="1:43" ht="12.75">
      <c r="A29" s="1"/>
      <c r="B29" s="1"/>
      <c r="C29" s="1"/>
      <c r="D29" s="4"/>
      <c r="E29" s="4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Q29" s="1"/>
    </row>
    <row r="30" spans="1:43" ht="12.75">
      <c r="A30" s="1"/>
      <c r="B30" s="1"/>
      <c r="C30" s="1"/>
      <c r="D30" s="4"/>
      <c r="E30" s="4"/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Q30" s="1"/>
    </row>
    <row r="31" spans="1:43" ht="12.75">
      <c r="A31" s="1"/>
      <c r="B31" s="1"/>
      <c r="C31" s="1"/>
      <c r="D31" s="4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Q31" s="1"/>
    </row>
    <row r="32" spans="1:43" ht="12.75">
      <c r="A32" s="1"/>
      <c r="B32" s="1"/>
      <c r="C32" s="1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Q32" s="1"/>
    </row>
    <row r="33" spans="1:43" ht="12.75">
      <c r="A33" s="1"/>
      <c r="B33" s="1"/>
      <c r="C33" s="1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Q33" s="1"/>
    </row>
    <row r="34" spans="1:43" ht="12.75">
      <c r="A34" s="1"/>
      <c r="B34" s="1"/>
      <c r="C34" s="1"/>
      <c r="D34" s="4"/>
      <c r="E34" s="4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Q34" s="1"/>
    </row>
    <row r="35" spans="1:43" ht="12.75">
      <c r="A35" s="1"/>
      <c r="B35" s="1"/>
      <c r="C35" s="1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Q35" s="1"/>
    </row>
    <row r="36" spans="1:43" ht="12.75">
      <c r="A36" s="1"/>
      <c r="B36" s="1"/>
      <c r="C36" s="1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Q36" s="1"/>
    </row>
    <row r="37" spans="1:43" ht="12.75">
      <c r="A37" s="1"/>
      <c r="B37" s="1"/>
      <c r="C37" s="1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Q37" s="1"/>
    </row>
    <row r="38" spans="1:43" ht="12.75">
      <c r="A38" s="1"/>
      <c r="B38" s="1"/>
      <c r="C38" s="1"/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Q38" s="1"/>
    </row>
    <row r="39" spans="1:43" ht="12.75">
      <c r="A39" s="1"/>
      <c r="B39" s="1"/>
      <c r="C39" s="1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Q39" s="1"/>
    </row>
    <row r="40" spans="1:43" ht="12.75">
      <c r="A40" s="1"/>
      <c r="B40" s="1"/>
      <c r="C40" s="1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Q40" s="1"/>
    </row>
    <row r="41" spans="1:43" ht="12.75">
      <c r="A41" s="1"/>
      <c r="B41" s="1"/>
      <c r="C41" s="1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Q41" s="1"/>
    </row>
    <row r="42" spans="1:43" ht="12.75">
      <c r="A42" s="1"/>
      <c r="B42" s="1"/>
      <c r="C42" s="1"/>
      <c r="D42" s="4"/>
      <c r="E42" s="4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Q42" s="1"/>
    </row>
    <row r="43" spans="1:43" ht="12.75">
      <c r="A43" s="1"/>
      <c r="B43" s="1"/>
      <c r="C43" s="1"/>
      <c r="D43" s="4"/>
      <c r="E43" s="4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Q43" s="1"/>
    </row>
    <row r="44" spans="1:43" ht="12.75">
      <c r="A44" s="1"/>
      <c r="B44" s="1"/>
      <c r="C44" s="1"/>
      <c r="D44" s="4"/>
      <c r="E44" s="4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Q44" s="1"/>
    </row>
    <row r="45" spans="1:43" ht="12.75">
      <c r="A45" s="1"/>
      <c r="B45" s="1"/>
      <c r="C45" s="1"/>
      <c r="D45" s="4"/>
      <c r="E45" s="4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Q45" s="1"/>
    </row>
    <row r="46" spans="1:43" ht="12.75">
      <c r="A46" s="1"/>
      <c r="B46" s="1"/>
      <c r="C46" s="1"/>
      <c r="D46" s="4"/>
      <c r="E46" s="4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Q46" s="1"/>
    </row>
    <row r="47" spans="1:43" ht="12.75">
      <c r="A47" s="1"/>
      <c r="B47" s="1"/>
      <c r="C47" s="1"/>
      <c r="D47" s="4"/>
      <c r="E47" s="4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Q47" s="1"/>
    </row>
    <row r="48" spans="1:43" ht="12.75">
      <c r="A48" s="1"/>
      <c r="B48" s="1"/>
      <c r="C48" s="1"/>
      <c r="D48" s="4"/>
      <c r="E48" s="4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Q48" s="1"/>
    </row>
    <row r="49" spans="1:43" ht="12.75">
      <c r="A49" s="1"/>
      <c r="B49" s="1"/>
      <c r="C49" s="1"/>
      <c r="D49" s="4"/>
      <c r="E49" s="4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Q49" s="1"/>
    </row>
    <row r="50" spans="1:43" ht="12.75">
      <c r="A50" s="1"/>
      <c r="B50" s="1"/>
      <c r="C50" s="1"/>
      <c r="D50" s="4"/>
      <c r="E50" s="4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Q50" s="1"/>
    </row>
    <row r="51" spans="1:43" ht="12.75">
      <c r="A51" s="1"/>
      <c r="B51" s="1"/>
      <c r="C51" s="1"/>
      <c r="D51" s="4"/>
      <c r="E51" s="4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Q51" s="1"/>
    </row>
    <row r="52" spans="1:43" ht="12.75">
      <c r="A52" s="1"/>
      <c r="B52" s="1"/>
      <c r="C52" s="1"/>
      <c r="D52" s="4"/>
      <c r="E52" s="4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Q52" s="1"/>
    </row>
    <row r="53" spans="1:43" ht="12.75">
      <c r="A53" s="1"/>
      <c r="B53" s="1"/>
      <c r="C53" s="1"/>
      <c r="D53" s="4"/>
      <c r="E53" s="4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Q53" s="1"/>
    </row>
    <row r="54" spans="1:43" ht="12.75">
      <c r="A54" s="1"/>
      <c r="B54" s="1"/>
      <c r="C54" s="1"/>
      <c r="D54" s="4"/>
      <c r="E54" s="4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Q54" s="1"/>
    </row>
    <row r="55" spans="1:43" ht="12.75">
      <c r="A55" s="1"/>
      <c r="B55" s="1"/>
      <c r="C55" s="1"/>
      <c r="D55" s="4"/>
      <c r="E55" s="4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Q55" s="1"/>
    </row>
    <row r="56" spans="1:43" ht="12.75">
      <c r="A56" s="1"/>
      <c r="B56" s="1"/>
      <c r="C56" s="1"/>
      <c r="D56" s="4"/>
      <c r="E56" s="4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Q56" s="1"/>
    </row>
    <row r="57" spans="1:43" ht="12.75">
      <c r="A57" s="1"/>
      <c r="B57" s="1"/>
      <c r="C57" s="1"/>
      <c r="D57" s="4"/>
      <c r="E57" s="4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Q57" s="1"/>
    </row>
    <row r="58" spans="1:43" ht="12.75">
      <c r="A58" s="1"/>
      <c r="B58" s="1"/>
      <c r="C58" s="1"/>
      <c r="D58" s="4"/>
      <c r="E58" s="4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Q58" s="1"/>
    </row>
    <row r="59" spans="1:43" ht="12.75">
      <c r="A59" s="1"/>
      <c r="B59" s="1"/>
      <c r="C59" s="1"/>
      <c r="D59" s="4"/>
      <c r="E59" s="4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Q59" s="1"/>
    </row>
    <row r="60" spans="1:43" ht="12.75">
      <c r="A60" s="1"/>
      <c r="B60" s="1"/>
      <c r="C60" s="1"/>
      <c r="D60" s="4"/>
      <c r="E60" s="4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Q60" s="1"/>
    </row>
    <row r="61" spans="1:43" ht="12.75">
      <c r="A61" s="1"/>
      <c r="B61" s="1"/>
      <c r="C61" s="1"/>
      <c r="D61" s="4"/>
      <c r="E61" s="4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Q61" s="1"/>
    </row>
    <row r="62" spans="1:43" ht="12.75">
      <c r="A62" s="1"/>
      <c r="B62" s="1"/>
      <c r="C62" s="1"/>
      <c r="D62" s="4"/>
      <c r="E62" s="4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Q62" s="1"/>
    </row>
    <row r="63" spans="1:43" ht="12.75">
      <c r="A63" s="1"/>
      <c r="B63" s="1"/>
      <c r="C63" s="1"/>
      <c r="D63" s="4"/>
      <c r="E63" s="4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Q63" s="1"/>
    </row>
    <row r="64" spans="1:43" ht="12.75">
      <c r="A64" s="1"/>
      <c r="B64" s="1"/>
      <c r="C64" s="1"/>
      <c r="D64" s="4"/>
      <c r="E64" s="4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Q64" s="1"/>
    </row>
    <row r="65" spans="1:43" ht="12.75">
      <c r="A65" s="1"/>
      <c r="B65" s="1"/>
      <c r="C65" s="1"/>
      <c r="D65" s="4"/>
      <c r="E65" s="4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Q65" s="1"/>
    </row>
    <row r="66" spans="1:43" ht="12.75">
      <c r="A66" s="1"/>
      <c r="B66" s="1"/>
      <c r="C66" s="1"/>
      <c r="D66" s="4"/>
      <c r="E66" s="4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Q66" s="1"/>
    </row>
    <row r="67" spans="1:43" ht="12.75">
      <c r="A67" s="1"/>
      <c r="B67" s="1"/>
      <c r="C67" s="1"/>
      <c r="D67" s="4"/>
      <c r="E67" s="4"/>
      <c r="F67" s="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Q67" s="1"/>
    </row>
    <row r="68" spans="1:43" ht="12.75">
      <c r="A68" s="1"/>
      <c r="B68" s="1"/>
      <c r="C68" s="1"/>
      <c r="D68" s="4"/>
      <c r="E68" s="4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Q68" s="1"/>
    </row>
    <row r="69" spans="1:43" ht="12.75">
      <c r="A69" s="1"/>
      <c r="B69" s="1"/>
      <c r="C69" s="1"/>
      <c r="D69" s="4"/>
      <c r="E69" s="4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Q69" s="1"/>
    </row>
    <row r="70" spans="1:43" ht="12.75">
      <c r="A70" s="1"/>
      <c r="B70" s="1"/>
      <c r="C70" s="1"/>
      <c r="D70" s="4"/>
      <c r="E70" s="4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Q70" s="1"/>
    </row>
    <row r="71" spans="1:43" ht="12.75">
      <c r="A71" s="1"/>
      <c r="B71" s="1"/>
      <c r="C71" s="1"/>
      <c r="D71" s="4"/>
      <c r="E71" s="4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Q71" s="1"/>
    </row>
    <row r="72" spans="1:43" ht="12.75">
      <c r="A72" s="1"/>
      <c r="B72" s="1"/>
      <c r="C72" s="1"/>
      <c r="D72" s="4"/>
      <c r="E72" s="4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Q72" s="1"/>
    </row>
    <row r="73" spans="1:43" ht="12.75">
      <c r="A73" s="1"/>
      <c r="B73" s="1"/>
      <c r="C73" s="1"/>
      <c r="D73" s="4"/>
      <c r="E73" s="4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Q73" s="1"/>
    </row>
    <row r="74" spans="1:43" ht="12.75">
      <c r="A74" s="1"/>
      <c r="B74" s="1"/>
      <c r="C74" s="1"/>
      <c r="D74" s="4"/>
      <c r="E74" s="4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Q74" s="1"/>
    </row>
    <row r="75" spans="1:43" ht="12.75">
      <c r="A75" s="1"/>
      <c r="B75" s="1"/>
      <c r="C75" s="1"/>
      <c r="D75" s="4"/>
      <c r="E75" s="4"/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Q75" s="1"/>
    </row>
    <row r="76" spans="1:43" ht="12.75">
      <c r="A76" s="1"/>
      <c r="B76" s="1"/>
      <c r="C76" s="1"/>
      <c r="D76" s="4"/>
      <c r="E76" s="4"/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Q76" s="1"/>
    </row>
    <row r="77" spans="1:43" ht="12.75">
      <c r="A77" s="1"/>
      <c r="B77" s="1"/>
      <c r="C77" s="1"/>
      <c r="D77" s="4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Q77" s="1"/>
    </row>
    <row r="78" spans="1:43" ht="12.75">
      <c r="A78" s="1"/>
      <c r="B78" s="1"/>
      <c r="C78" s="1"/>
      <c r="D78" s="4"/>
      <c r="E78" s="4"/>
      <c r="F78" s="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Q78" s="1"/>
    </row>
    <row r="79" spans="1:43" ht="12.75">
      <c r="A79" s="1"/>
      <c r="B79" s="1"/>
      <c r="C79" s="1"/>
      <c r="D79" s="4"/>
      <c r="E79" s="4"/>
      <c r="F79" s="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Q79" s="1"/>
    </row>
    <row r="80" spans="1:43" ht="12.75">
      <c r="A80" s="1"/>
      <c r="B80" s="1"/>
      <c r="C80" s="1"/>
      <c r="D80" s="4"/>
      <c r="E80" s="4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Q80" s="1"/>
    </row>
    <row r="81" spans="1:43" ht="12.75">
      <c r="A81" s="1"/>
      <c r="B81" s="1"/>
      <c r="C81" s="1"/>
      <c r="D81" s="4"/>
      <c r="E81" s="4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Q81" s="1"/>
    </row>
    <row r="82" spans="1:43" ht="12.75">
      <c r="A82" s="1"/>
      <c r="B82" s="1"/>
      <c r="C82" s="1"/>
      <c r="D82" s="4"/>
      <c r="E82" s="4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Q82" s="1"/>
    </row>
    <row r="83" spans="1:43" ht="12.75">
      <c r="A83" s="1"/>
      <c r="B83" s="1"/>
      <c r="C83" s="1"/>
      <c r="D83" s="4"/>
      <c r="E83" s="4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Q83" s="1"/>
    </row>
    <row r="84" spans="1:43" ht="12.75">
      <c r="A84" s="1"/>
      <c r="B84" s="1"/>
      <c r="C84" s="1"/>
      <c r="D84" s="4"/>
      <c r="E84" s="4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Q84" s="1"/>
    </row>
    <row r="85" spans="1:43" ht="12.75">
      <c r="A85" s="1"/>
      <c r="B85" s="1"/>
      <c r="C85" s="1"/>
      <c r="D85" s="4"/>
      <c r="E85" s="4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Q85" s="1"/>
    </row>
    <row r="86" spans="1:43" ht="12.75">
      <c r="A86" s="1"/>
      <c r="B86" s="1"/>
      <c r="C86" s="1"/>
      <c r="D86" s="4"/>
      <c r="E86" s="4"/>
      <c r="F86" s="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Q86" s="1"/>
    </row>
    <row r="87" spans="1:43" ht="12.75">
      <c r="A87" s="1"/>
      <c r="B87" s="1"/>
      <c r="C87" s="1"/>
      <c r="D87" s="4"/>
      <c r="E87" s="4"/>
      <c r="F87" s="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Q87" s="1"/>
    </row>
    <row r="88" spans="1:43" ht="12.75">
      <c r="A88" s="1"/>
      <c r="B88" s="1"/>
      <c r="C88" s="1"/>
      <c r="D88" s="4"/>
      <c r="E88" s="4"/>
      <c r="F88" s="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Q88" s="1"/>
    </row>
    <row r="89" spans="1:43" ht="12.75">
      <c r="A89" s="1"/>
      <c r="B89" s="1"/>
      <c r="C89" s="1"/>
      <c r="D89" s="4"/>
      <c r="E89" s="4"/>
      <c r="F89" s="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Q89" s="1"/>
    </row>
    <row r="90" spans="1:43" ht="12.75">
      <c r="A90" s="1"/>
      <c r="B90" s="1"/>
      <c r="C90" s="1"/>
      <c r="D90" s="4"/>
      <c r="E90" s="4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Q90" s="1"/>
    </row>
    <row r="91" spans="1:43" ht="12.75">
      <c r="A91" s="1"/>
      <c r="B91" s="1"/>
      <c r="C91" s="1"/>
      <c r="D91" s="4"/>
      <c r="E91" s="4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Q91" s="1"/>
    </row>
    <row r="92" spans="1:43" ht="12.75">
      <c r="A92" s="1"/>
      <c r="B92" s="1"/>
      <c r="C92" s="1"/>
      <c r="D92" s="4"/>
      <c r="E92" s="4"/>
      <c r="F92" s="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Q92" s="1"/>
    </row>
    <row r="93" spans="1:43" ht="12.75">
      <c r="A93" s="1"/>
      <c r="B93" s="1"/>
      <c r="C93" s="1"/>
      <c r="D93" s="4"/>
      <c r="E93" s="4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Q93" s="1"/>
    </row>
    <row r="94" spans="1:43" ht="12.75">
      <c r="A94" s="1"/>
      <c r="B94" s="1"/>
      <c r="C94" s="1"/>
      <c r="D94" s="4"/>
      <c r="E94" s="4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Q94" s="1"/>
    </row>
    <row r="95" spans="1:43" ht="12.75">
      <c r="A95" s="1"/>
      <c r="B95" s="1"/>
      <c r="C95" s="1"/>
      <c r="D95" s="4"/>
      <c r="E95" s="4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Q95" s="1"/>
    </row>
    <row r="96" spans="1:43" ht="12.75">
      <c r="A96" s="1"/>
      <c r="B96" s="1"/>
      <c r="C96" s="1"/>
      <c r="D96" s="4"/>
      <c r="E96" s="4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Q96" s="1"/>
    </row>
    <row r="97" spans="1:43" ht="12.75">
      <c r="A97" s="1"/>
      <c r="B97" s="1"/>
      <c r="C97" s="1"/>
      <c r="D97" s="4"/>
      <c r="E97" s="4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Q97" s="1"/>
    </row>
    <row r="98" spans="1:43" ht="12.75">
      <c r="A98" s="1"/>
      <c r="B98" s="1"/>
      <c r="C98" s="1"/>
      <c r="D98" s="4"/>
      <c r="E98" s="4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Q98" s="1"/>
    </row>
    <row r="99" spans="1:43" ht="12.75">
      <c r="A99" s="1"/>
      <c r="B99" s="1"/>
      <c r="C99" s="1"/>
      <c r="D99" s="4"/>
      <c r="E99" s="4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Q99" s="1"/>
    </row>
    <row r="100" spans="1:43" ht="12.75">
      <c r="A100" s="1"/>
      <c r="B100" s="1"/>
      <c r="C100" s="1"/>
      <c r="D100" s="4"/>
      <c r="E100" s="4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Q100" s="1"/>
    </row>
    <row r="101" spans="1:43" ht="12.75">
      <c r="A101" s="1"/>
      <c r="B101" s="1"/>
      <c r="C101" s="1"/>
      <c r="D101" s="4"/>
      <c r="E101" s="4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Q101" s="1"/>
    </row>
    <row r="102" spans="1:43" ht="12.75">
      <c r="A102" s="1"/>
      <c r="B102" s="1"/>
      <c r="C102" s="1"/>
      <c r="D102" s="4"/>
      <c r="E102" s="4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Q102" s="1"/>
    </row>
    <row r="103" spans="1:43" ht="12.75">
      <c r="A103" s="1"/>
      <c r="B103" s="1"/>
      <c r="C103" s="1"/>
      <c r="D103" s="4"/>
      <c r="E103" s="4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Q103" s="1"/>
    </row>
    <row r="104" spans="1:43" ht="12.75">
      <c r="A104" s="1"/>
      <c r="B104" s="1"/>
      <c r="C104" s="1"/>
      <c r="D104" s="4"/>
      <c r="E104" s="4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Q104" s="1"/>
    </row>
    <row r="105" spans="1:43" ht="12.75">
      <c r="A105" s="1"/>
      <c r="B105" s="1"/>
      <c r="C105" s="1"/>
      <c r="D105" s="4"/>
      <c r="E105" s="4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Q105" s="1"/>
    </row>
    <row r="106" spans="1:43" ht="12.75">
      <c r="A106" s="1"/>
      <c r="B106" s="1"/>
      <c r="C106" s="1"/>
      <c r="D106" s="4"/>
      <c r="E106" s="4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Q106" s="1"/>
    </row>
    <row r="107" spans="1:43" ht="12.75">
      <c r="A107" s="1"/>
      <c r="B107" s="1"/>
      <c r="C107" s="1"/>
      <c r="D107" s="4"/>
      <c r="E107" s="4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Q107" s="1"/>
    </row>
    <row r="108" spans="1:43" ht="12.75">
      <c r="A108" s="1"/>
      <c r="B108" s="1"/>
      <c r="C108" s="1"/>
      <c r="D108" s="4"/>
      <c r="E108" s="4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Q108" s="1"/>
    </row>
    <row r="109" spans="1:43" ht="12.75">
      <c r="A109" s="1"/>
      <c r="B109" s="1"/>
      <c r="C109" s="1"/>
      <c r="D109" s="4"/>
      <c r="E109" s="4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Q109" s="1"/>
    </row>
    <row r="110" spans="1:43" ht="12.75">
      <c r="A110" s="1"/>
      <c r="B110" s="1"/>
      <c r="C110" s="1"/>
      <c r="D110" s="4"/>
      <c r="E110" s="4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Q110" s="1"/>
    </row>
    <row r="111" spans="1:43" ht="12.75">
      <c r="A111" s="1"/>
      <c r="B111" s="1"/>
      <c r="C111" s="1"/>
      <c r="D111" s="4"/>
      <c r="E111" s="4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Q111" s="1"/>
    </row>
    <row r="112" spans="1:43" ht="12.75">
      <c r="A112" s="1"/>
      <c r="B112" s="1"/>
      <c r="C112" s="1"/>
      <c r="D112" s="4"/>
      <c r="E112" s="4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Q112" s="1"/>
    </row>
    <row r="113" spans="1:43" ht="12.75">
      <c r="A113" s="1"/>
      <c r="B113" s="1"/>
      <c r="C113" s="1"/>
      <c r="D113" s="4"/>
      <c r="E113" s="4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Q113" s="1"/>
    </row>
    <row r="114" spans="1:43" ht="12.75">
      <c r="A114" s="1"/>
      <c r="B114" s="1"/>
      <c r="C114" s="1"/>
      <c r="D114" s="4"/>
      <c r="E114" s="4"/>
      <c r="F114" s="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Q114" s="1"/>
    </row>
    <row r="115" spans="1:43" ht="12.75">
      <c r="A115" s="1"/>
      <c r="B115" s="1"/>
      <c r="C115" s="1"/>
      <c r="D115" s="4"/>
      <c r="E115" s="4"/>
      <c r="F115" s="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Q115" s="1"/>
    </row>
    <row r="116" spans="1:43" ht="12.75">
      <c r="A116" s="1"/>
      <c r="B116" s="1"/>
      <c r="C116" s="1"/>
      <c r="D116" s="4"/>
      <c r="E116" s="4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Q116" s="1"/>
    </row>
    <row r="117" spans="1:43" ht="12.75">
      <c r="A117" s="1"/>
      <c r="B117" s="1"/>
      <c r="C117" s="1"/>
      <c r="D117" s="4"/>
      <c r="E117" s="4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Q117" s="1"/>
    </row>
    <row r="118" spans="1:43" ht="12.75">
      <c r="A118" s="1"/>
      <c r="B118" s="1"/>
      <c r="C118" s="1"/>
      <c r="D118" s="4"/>
      <c r="E118" s="4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Q118" s="1"/>
    </row>
    <row r="119" spans="1:43" ht="12.75">
      <c r="A119" s="1"/>
      <c r="B119" s="1"/>
      <c r="C119" s="1"/>
      <c r="D119" s="4"/>
      <c r="E119" s="4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Q119" s="1"/>
    </row>
    <row r="120" spans="1:43" ht="12.75">
      <c r="A120" s="1"/>
      <c r="B120" s="1"/>
      <c r="C120" s="1"/>
      <c r="D120" s="4"/>
      <c r="E120" s="4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Q120" s="1"/>
    </row>
    <row r="121" spans="1:43" ht="12.75">
      <c r="A121" s="1"/>
      <c r="B121" s="1"/>
      <c r="C121" s="1"/>
      <c r="D121" s="4"/>
      <c r="E121" s="4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Q121" s="1"/>
    </row>
    <row r="122" spans="1:43" ht="12.75">
      <c r="A122" s="1"/>
      <c r="B122" s="1"/>
      <c r="C122" s="1"/>
      <c r="D122" s="4"/>
      <c r="E122" s="4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Q122" s="1"/>
    </row>
    <row r="123" spans="1:43" ht="12.75">
      <c r="A123" s="1"/>
      <c r="B123" s="1"/>
      <c r="C123" s="1"/>
      <c r="D123" s="4"/>
      <c r="E123" s="4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Q123" s="1"/>
    </row>
    <row r="124" spans="1:43" ht="12.75">
      <c r="A124" s="1"/>
      <c r="B124" s="1"/>
      <c r="C124" s="1"/>
      <c r="D124" s="4"/>
      <c r="E124" s="4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Q124" s="1"/>
    </row>
    <row r="125" spans="1:43" ht="12.75">
      <c r="A125" s="1"/>
      <c r="B125" s="1"/>
      <c r="C125" s="1"/>
      <c r="D125" s="4"/>
      <c r="E125" s="4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Q125" s="1"/>
    </row>
    <row r="126" spans="1:43" ht="12.75">
      <c r="A126" s="1"/>
      <c r="B126" s="1"/>
      <c r="C126" s="1"/>
      <c r="D126" s="4"/>
      <c r="E126" s="4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Q126" s="1"/>
    </row>
    <row r="127" spans="1:43" ht="12.75">
      <c r="A127" s="1"/>
      <c r="B127" s="1"/>
      <c r="C127" s="1"/>
      <c r="D127" s="4"/>
      <c r="E127" s="4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Q127" s="1"/>
    </row>
    <row r="128" spans="1:43" ht="12.75">
      <c r="A128" s="1"/>
      <c r="B128" s="1"/>
      <c r="C128" s="1"/>
      <c r="D128" s="4"/>
      <c r="E128" s="4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Q128" s="1"/>
    </row>
    <row r="129" spans="1:43" ht="12.75">
      <c r="A129" s="1"/>
      <c r="B129" s="1"/>
      <c r="C129" s="1"/>
      <c r="D129" s="4"/>
      <c r="E129" s="4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Q129" s="1"/>
    </row>
    <row r="130" spans="1:43" ht="12.75">
      <c r="A130" s="1"/>
      <c r="B130" s="1"/>
      <c r="C130" s="1"/>
      <c r="D130" s="4"/>
      <c r="E130" s="4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Q130" s="1"/>
    </row>
    <row r="131" spans="1:43" ht="12.75">
      <c r="A131" s="1"/>
      <c r="B131" s="1"/>
      <c r="C131" s="1"/>
      <c r="D131" s="4"/>
      <c r="E131" s="4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Q131" s="1"/>
    </row>
    <row r="132" spans="1:43" ht="12.75">
      <c r="A132" s="1"/>
      <c r="B132" s="1"/>
      <c r="C132" s="1"/>
      <c r="D132" s="4"/>
      <c r="E132" s="4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Q132" s="1"/>
    </row>
    <row r="133" spans="1:43" ht="12.75">
      <c r="A133" s="1"/>
      <c r="B133" s="1"/>
      <c r="C133" s="1"/>
      <c r="D133" s="4"/>
      <c r="E133" s="4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Q133" s="1"/>
    </row>
    <row r="134" spans="1:43" ht="12.75">
      <c r="A134" s="1"/>
      <c r="B134" s="1"/>
      <c r="C134" s="1"/>
      <c r="D134" s="4"/>
      <c r="E134" s="4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Q134" s="1"/>
    </row>
    <row r="135" spans="1:43" ht="12.75">
      <c r="A135" s="1"/>
      <c r="B135" s="1"/>
      <c r="C135" s="1"/>
      <c r="D135" s="4"/>
      <c r="E135" s="4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Q135" s="1"/>
    </row>
    <row r="136" spans="1:43" ht="12.75">
      <c r="A136" s="1"/>
      <c r="B136" s="1"/>
      <c r="C136" s="1"/>
      <c r="D136" s="4"/>
      <c r="E136" s="4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Q136" s="1"/>
    </row>
    <row r="137" spans="1:43" ht="12.75">
      <c r="A137" s="1"/>
      <c r="B137" s="1"/>
      <c r="C137" s="1"/>
      <c r="D137" s="4"/>
      <c r="E137" s="4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Q137" s="1"/>
    </row>
    <row r="138" spans="1:43" ht="12.75">
      <c r="A138" s="1"/>
      <c r="B138" s="1"/>
      <c r="C138" s="1"/>
      <c r="D138" s="4"/>
      <c r="E138" s="4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Q138" s="1"/>
    </row>
    <row r="139" spans="1:43" ht="12.75">
      <c r="A139" s="1"/>
      <c r="B139" s="1"/>
      <c r="C139" s="1"/>
      <c r="D139" s="4"/>
      <c r="E139" s="4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Q139" s="1"/>
    </row>
    <row r="140" spans="1:43" ht="12.75">
      <c r="A140" s="1"/>
      <c r="B140" s="1"/>
      <c r="C140" s="1"/>
      <c r="D140" s="4"/>
      <c r="E140" s="4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Q140" s="1"/>
    </row>
    <row r="141" spans="1:43" ht="12.75">
      <c r="A141" s="1"/>
      <c r="B141" s="1"/>
      <c r="C141" s="1"/>
      <c r="D141" s="4"/>
      <c r="E141" s="4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Q141" s="1"/>
    </row>
    <row r="142" spans="1:43" ht="12.75">
      <c r="A142" s="1"/>
      <c r="B142" s="1"/>
      <c r="C142" s="1"/>
      <c r="D142" s="4"/>
      <c r="E142" s="4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Q142" s="1"/>
    </row>
    <row r="143" spans="1:43" ht="12.75">
      <c r="A143" s="1"/>
      <c r="B143" s="1"/>
      <c r="C143" s="1"/>
      <c r="D143" s="4"/>
      <c r="E143" s="4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Q143" s="1"/>
    </row>
    <row r="144" spans="1:43" ht="12.75">
      <c r="A144" s="1"/>
      <c r="B144" s="1"/>
      <c r="C144" s="1"/>
      <c r="D144" s="4"/>
      <c r="E144" s="4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Q144" s="1"/>
    </row>
    <row r="145" spans="1:43" ht="12.75">
      <c r="A145" s="1"/>
      <c r="B145" s="1"/>
      <c r="C145" s="1"/>
      <c r="D145" s="4"/>
      <c r="E145" s="4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Q145" s="1"/>
    </row>
    <row r="146" spans="1:43" ht="12.75">
      <c r="A146" s="1"/>
      <c r="B146" s="1"/>
      <c r="C146" s="1"/>
      <c r="D146" s="4"/>
      <c r="E146" s="4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Q146" s="1"/>
    </row>
    <row r="147" spans="1:43" ht="12.75">
      <c r="A147" s="1"/>
      <c r="B147" s="1"/>
      <c r="C147" s="1"/>
      <c r="D147" s="4"/>
      <c r="E147" s="4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Q147" s="1"/>
    </row>
    <row r="148" spans="1:43" ht="12.75">
      <c r="A148" s="1"/>
      <c r="B148" s="1"/>
      <c r="C148" s="1"/>
      <c r="D148" s="4"/>
      <c r="E148" s="4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Q148" s="1"/>
    </row>
    <row r="149" spans="1:43" ht="12.75">
      <c r="A149" s="1"/>
      <c r="B149" s="1"/>
      <c r="C149" s="1"/>
      <c r="D149" s="4"/>
      <c r="E149" s="4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Q149" s="1"/>
    </row>
    <row r="150" spans="1:43" ht="12.75">
      <c r="A150" s="1"/>
      <c r="B150" s="1"/>
      <c r="C150" s="1"/>
      <c r="D150" s="4"/>
      <c r="E150" s="4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Q150" s="1"/>
    </row>
    <row r="151" spans="1:43" ht="12.75">
      <c r="A151" s="1"/>
      <c r="B151" s="1"/>
      <c r="C151" s="1"/>
      <c r="D151" s="4"/>
      <c r="E151" s="4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Q151" s="1"/>
    </row>
    <row r="152" spans="1:43" ht="12.75">
      <c r="A152" s="1"/>
      <c r="B152" s="1"/>
      <c r="C152" s="1"/>
      <c r="D152" s="4"/>
      <c r="E152" s="4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Q152" s="1"/>
    </row>
    <row r="153" spans="1:43" ht="12.75">
      <c r="A153" s="1"/>
      <c r="B153" s="1"/>
      <c r="C153" s="1"/>
      <c r="D153" s="4"/>
      <c r="E153" s="4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Q153" s="1"/>
    </row>
    <row r="154" spans="1:43" ht="12.75">
      <c r="A154" s="1"/>
      <c r="B154" s="1"/>
      <c r="C154" s="1"/>
      <c r="D154" s="4"/>
      <c r="E154" s="4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Q154" s="1"/>
    </row>
    <row r="155" spans="1:43" ht="12.75">
      <c r="A155" s="1"/>
      <c r="B155" s="1"/>
      <c r="C155" s="1"/>
      <c r="D155" s="4"/>
      <c r="E155" s="4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Q155" s="1"/>
    </row>
    <row r="156" spans="1:43" ht="12.75">
      <c r="A156" s="1"/>
      <c r="B156" s="1"/>
      <c r="C156" s="1"/>
      <c r="D156" s="4"/>
      <c r="E156" s="4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Q156" s="1"/>
    </row>
    <row r="157" spans="1:43" ht="12.75">
      <c r="A157" s="1"/>
      <c r="B157" s="1"/>
      <c r="C157" s="1"/>
      <c r="D157" s="4"/>
      <c r="E157" s="4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Q157" s="1"/>
    </row>
    <row r="158" spans="1:43" ht="12.75">
      <c r="A158" s="1"/>
      <c r="B158" s="1"/>
      <c r="C158" s="1"/>
      <c r="D158" s="4"/>
      <c r="E158" s="4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Q158" s="1"/>
    </row>
    <row r="159" spans="1:43" ht="12.75">
      <c r="A159" s="1"/>
      <c r="B159" s="1"/>
      <c r="C159" s="1"/>
      <c r="D159" s="4"/>
      <c r="E159" s="4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Q159" s="1"/>
    </row>
    <row r="160" spans="1:43" ht="12.75">
      <c r="A160" s="1"/>
      <c r="B160" s="1"/>
      <c r="C160" s="1"/>
      <c r="D160" s="4"/>
      <c r="E160" s="4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Q160" s="1"/>
    </row>
    <row r="161" spans="1:43" ht="12.75">
      <c r="A161" s="1"/>
      <c r="B161" s="1"/>
      <c r="C161" s="1"/>
      <c r="D161" s="4"/>
      <c r="E161" s="4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Q161" s="1"/>
    </row>
    <row r="162" spans="1:43" ht="12.75">
      <c r="A162" s="1"/>
      <c r="B162" s="1"/>
      <c r="C162" s="1"/>
      <c r="D162" s="4"/>
      <c r="E162" s="4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Q162" s="1"/>
    </row>
    <row r="163" spans="1:43" ht="12.75">
      <c r="A163" s="1"/>
      <c r="B163" s="1"/>
      <c r="C163" s="1"/>
      <c r="D163" s="4"/>
      <c r="E163" s="4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Q163" s="1"/>
    </row>
    <row r="164" spans="1:43" ht="12.75">
      <c r="A164" s="1"/>
      <c r="B164" s="1"/>
      <c r="C164" s="1"/>
      <c r="D164" s="4"/>
      <c r="E164" s="4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Q164" s="1"/>
    </row>
    <row r="165" spans="1:43" ht="12.75">
      <c r="A165" s="1"/>
      <c r="B165" s="1"/>
      <c r="C165" s="1"/>
      <c r="D165" s="4"/>
      <c r="E165" s="4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Q165" s="1"/>
    </row>
    <row r="166" spans="1:43" ht="12.75">
      <c r="A166" s="1"/>
      <c r="B166" s="1"/>
      <c r="C166" s="1"/>
      <c r="D166" s="4"/>
      <c r="E166" s="4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Q166" s="1"/>
    </row>
    <row r="167" spans="1:43" ht="12.75">
      <c r="A167" s="1"/>
      <c r="B167" s="1"/>
      <c r="C167" s="1"/>
      <c r="D167" s="4"/>
      <c r="E167" s="4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Q167" s="1"/>
    </row>
    <row r="168" spans="1:43" ht="12.75">
      <c r="A168" s="1"/>
      <c r="B168" s="1"/>
      <c r="C168" s="1"/>
      <c r="D168" s="4"/>
      <c r="E168" s="4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Q168" s="1"/>
    </row>
    <row r="169" spans="1:43" ht="12.75">
      <c r="A169" s="1"/>
      <c r="B169" s="1"/>
      <c r="C169" s="1"/>
      <c r="D169" s="4"/>
      <c r="E169" s="4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Q169" s="1"/>
    </row>
    <row r="170" spans="1:43" ht="12.75">
      <c r="A170" s="1"/>
      <c r="B170" s="1"/>
      <c r="C170" s="1"/>
      <c r="D170" s="4"/>
      <c r="E170" s="4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Q170" s="1"/>
    </row>
    <row r="171" spans="1:43" ht="12.75">
      <c r="A171" s="1"/>
      <c r="B171" s="1"/>
      <c r="C171" s="1"/>
      <c r="D171" s="4"/>
      <c r="E171" s="4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Q171" s="1"/>
    </row>
    <row r="172" spans="1:43" ht="12.75">
      <c r="A172" s="1"/>
      <c r="B172" s="1"/>
      <c r="C172" s="1"/>
      <c r="D172" s="4"/>
      <c r="E172" s="4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Q172" s="1"/>
    </row>
    <row r="173" spans="1:43" ht="12.75">
      <c r="A173" s="1"/>
      <c r="B173" s="1"/>
      <c r="C173" s="1"/>
      <c r="D173" s="4"/>
      <c r="E173" s="4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Q173" s="1"/>
    </row>
    <row r="174" spans="1:43" ht="12.75">
      <c r="A174" s="1"/>
      <c r="B174" s="1"/>
      <c r="C174" s="1"/>
      <c r="D174" s="4"/>
      <c r="E174" s="4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Q174" s="1"/>
    </row>
    <row r="175" spans="1:43" ht="12.75">
      <c r="A175" s="1"/>
      <c r="B175" s="1"/>
      <c r="C175" s="1"/>
      <c r="D175" s="4"/>
      <c r="E175" s="4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Q175" s="1"/>
    </row>
    <row r="176" spans="1:43" ht="12.75">
      <c r="A176" s="1"/>
      <c r="B176" s="1"/>
      <c r="C176" s="1"/>
      <c r="D176" s="4"/>
      <c r="E176" s="4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Q176" s="1"/>
    </row>
    <row r="177" spans="1:43" ht="12.75">
      <c r="A177" s="1"/>
      <c r="B177" s="1"/>
      <c r="C177" s="1"/>
      <c r="D177" s="4"/>
      <c r="E177" s="4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Q177" s="1"/>
    </row>
    <row r="178" spans="1:43" ht="12.75">
      <c r="A178" s="1"/>
      <c r="B178" s="1"/>
      <c r="C178" s="1"/>
      <c r="D178" s="4"/>
      <c r="E178" s="4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Q178" s="1"/>
    </row>
    <row r="179" spans="1:43" ht="12.75">
      <c r="A179" s="1"/>
      <c r="B179" s="1"/>
      <c r="C179" s="1"/>
      <c r="D179" s="4"/>
      <c r="E179" s="4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Q179" s="1"/>
    </row>
    <row r="180" spans="1:43" ht="12.75">
      <c r="A180" s="1"/>
      <c r="B180" s="1"/>
      <c r="C180" s="1"/>
      <c r="D180" s="4"/>
      <c r="E180" s="4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Q180" s="1"/>
    </row>
    <row r="181" spans="1:43" ht="12.75">
      <c r="A181" s="1"/>
      <c r="B181" s="1"/>
      <c r="C181" s="1"/>
      <c r="D181" s="4"/>
      <c r="E181" s="4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Q181" s="1"/>
    </row>
    <row r="182" spans="1:43" ht="12.75">
      <c r="A182" s="1"/>
      <c r="B182" s="1"/>
      <c r="C182" s="1"/>
      <c r="D182" s="4"/>
      <c r="E182" s="4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Q182" s="1"/>
    </row>
    <row r="183" spans="1:43" ht="12.75">
      <c r="A183" s="1"/>
      <c r="B183" s="1"/>
      <c r="C183" s="1"/>
      <c r="D183" s="4"/>
      <c r="E183" s="4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Q183" s="1"/>
    </row>
    <row r="184" spans="1:43" ht="12.75">
      <c r="A184" s="1"/>
      <c r="B184" s="1"/>
      <c r="C184" s="1"/>
      <c r="D184" s="4"/>
      <c r="E184" s="4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Q184" s="1"/>
    </row>
    <row r="185" spans="1:43" ht="12.75">
      <c r="A185" s="1"/>
      <c r="B185" s="1"/>
      <c r="C185" s="1"/>
      <c r="D185" s="4"/>
      <c r="E185" s="4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Q185" s="1"/>
    </row>
    <row r="186" spans="1:43" ht="12.75">
      <c r="A186" s="1"/>
      <c r="B186" s="1"/>
      <c r="C186" s="1"/>
      <c r="D186" s="4"/>
      <c r="E186" s="4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Q186" s="1"/>
    </row>
    <row r="187" spans="1:43" ht="12.75">
      <c r="A187" s="1"/>
      <c r="B187" s="1"/>
      <c r="C187" s="1"/>
      <c r="D187" s="4"/>
      <c r="E187" s="4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Q187" s="1"/>
    </row>
    <row r="188" spans="1:43" ht="12.75">
      <c r="A188" s="1"/>
      <c r="B188" s="1"/>
      <c r="C188" s="1"/>
      <c r="D188" s="4"/>
      <c r="E188" s="4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Q188" s="1"/>
    </row>
    <row r="189" spans="1:43" ht="12.75">
      <c r="A189" s="1"/>
      <c r="B189" s="1"/>
      <c r="C189" s="1"/>
      <c r="D189" s="4"/>
      <c r="E189" s="4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Q189" s="1"/>
    </row>
    <row r="190" spans="1:43" ht="12.75">
      <c r="A190" s="1"/>
      <c r="B190" s="1"/>
      <c r="C190" s="1"/>
      <c r="D190" s="4"/>
      <c r="E190" s="4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Q190" s="1"/>
    </row>
    <row r="191" spans="1:43" ht="12.75">
      <c r="A191" s="1"/>
      <c r="B191" s="1"/>
      <c r="C191" s="1"/>
      <c r="D191" s="4"/>
      <c r="E191" s="4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Q191" s="1"/>
    </row>
    <row r="192" spans="1:43" ht="12.75">
      <c r="A192" s="1"/>
      <c r="B192" s="1"/>
      <c r="C192" s="1"/>
      <c r="D192" s="4"/>
      <c r="E192" s="4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Q192" s="1"/>
    </row>
    <row r="193" spans="1:43" ht="12.75">
      <c r="A193" s="1"/>
      <c r="B193" s="1"/>
      <c r="C193" s="1"/>
      <c r="D193" s="4"/>
      <c r="E193" s="4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Q193" s="1"/>
    </row>
    <row r="194" spans="1:43" ht="12.75">
      <c r="A194" s="1"/>
      <c r="B194" s="1"/>
      <c r="C194" s="1"/>
      <c r="D194" s="4"/>
      <c r="E194" s="4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Q194" s="1"/>
    </row>
    <row r="195" spans="1:43" ht="12.75">
      <c r="A195" s="1"/>
      <c r="B195" s="1"/>
      <c r="C195" s="1"/>
      <c r="D195" s="4"/>
      <c r="E195" s="4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Q195" s="1"/>
    </row>
    <row r="196" spans="1:43" ht="12.75">
      <c r="A196" s="1"/>
      <c r="B196" s="1"/>
      <c r="C196" s="1"/>
      <c r="D196" s="4"/>
      <c r="E196" s="4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Q196" s="1"/>
    </row>
    <row r="197" spans="1:43" ht="12.75">
      <c r="A197" s="1"/>
      <c r="B197" s="1"/>
      <c r="C197" s="1"/>
      <c r="D197" s="4"/>
      <c r="E197" s="4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Q197" s="1"/>
    </row>
    <row r="198" spans="1:43" ht="12.75">
      <c r="A198" s="1"/>
      <c r="B198" s="1"/>
      <c r="C198" s="1"/>
      <c r="D198" s="4"/>
      <c r="E198" s="4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Q198" s="1"/>
    </row>
    <row r="199" spans="1:43" ht="12.75">
      <c r="A199" s="1"/>
      <c r="B199" s="1"/>
      <c r="C199" s="1"/>
      <c r="D199" s="4"/>
      <c r="E199" s="4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Q199" s="1"/>
    </row>
    <row r="200" spans="1:43" ht="12.75">
      <c r="A200" s="1"/>
      <c r="B200" s="1"/>
      <c r="C200" s="1"/>
      <c r="D200" s="4"/>
      <c r="E200" s="4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Q200" s="1"/>
    </row>
    <row r="201" spans="1:43" ht="12.75">
      <c r="A201" s="1"/>
      <c r="B201" s="1"/>
      <c r="C201" s="1"/>
      <c r="D201" s="4"/>
      <c r="E201" s="4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Q201" s="1"/>
    </row>
    <row r="202" spans="1:43" ht="12.75">
      <c r="A202" s="1"/>
      <c r="B202" s="1"/>
      <c r="C202" s="1"/>
      <c r="D202" s="4"/>
      <c r="E202" s="4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Q202" s="1"/>
    </row>
    <row r="203" spans="1:43" ht="12.75">
      <c r="A203" s="1"/>
      <c r="B203" s="1"/>
      <c r="C203" s="1"/>
      <c r="D203" s="4"/>
      <c r="E203" s="4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Q203" s="1"/>
    </row>
    <row r="204" spans="1:43" ht="12.75">
      <c r="A204" s="1"/>
      <c r="B204" s="1"/>
      <c r="C204" s="1"/>
      <c r="D204" s="4"/>
      <c r="E204" s="4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Q204" s="1"/>
    </row>
    <row r="205" spans="1:43" ht="12.75">
      <c r="A205" s="1"/>
      <c r="B205" s="1"/>
      <c r="C205" s="1"/>
      <c r="D205" s="4"/>
      <c r="E205" s="4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Q205" s="1"/>
    </row>
    <row r="206" spans="1:43" ht="12.75">
      <c r="A206" s="1"/>
      <c r="B206" s="1"/>
      <c r="C206" s="1"/>
      <c r="D206" s="4"/>
      <c r="E206" s="4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Q206" s="1"/>
    </row>
    <row r="207" spans="1:43" ht="12.75">
      <c r="A207" s="1"/>
      <c r="B207" s="1"/>
      <c r="C207" s="1"/>
      <c r="D207" s="4"/>
      <c r="E207" s="4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Q207" s="1"/>
    </row>
    <row r="208" spans="1:43" ht="12.75">
      <c r="A208" s="1"/>
      <c r="B208" s="1"/>
      <c r="C208" s="1"/>
      <c r="D208" s="4"/>
      <c r="E208" s="4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Q208" s="1"/>
    </row>
    <row r="209" spans="1:43" ht="12.75">
      <c r="A209" s="1"/>
      <c r="B209" s="1"/>
      <c r="C209" s="1"/>
      <c r="D209" s="4"/>
      <c r="E209" s="4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Q209" s="1"/>
    </row>
    <row r="210" spans="1:43" ht="12.75">
      <c r="A210" s="1"/>
      <c r="B210" s="1"/>
      <c r="C210" s="1"/>
      <c r="D210" s="4"/>
      <c r="E210" s="4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Q210" s="1"/>
    </row>
    <row r="211" spans="1:43" ht="12.75">
      <c r="A211" s="1"/>
      <c r="B211" s="1"/>
      <c r="C211" s="1"/>
      <c r="D211" s="4"/>
      <c r="E211" s="4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Q211" s="1"/>
    </row>
    <row r="212" spans="1:43" ht="12.75">
      <c r="A212" s="1"/>
      <c r="B212" s="1"/>
      <c r="C212" s="1"/>
      <c r="D212" s="4"/>
      <c r="E212" s="4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Q212" s="1"/>
    </row>
    <row r="213" spans="1:43" ht="12.75">
      <c r="A213" s="1"/>
      <c r="B213" s="1"/>
      <c r="C213" s="1"/>
      <c r="D213" s="4"/>
      <c r="E213" s="4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Q213" s="1"/>
    </row>
    <row r="214" spans="1:43" ht="12.75">
      <c r="A214" s="1"/>
      <c r="B214" s="1"/>
      <c r="C214" s="1"/>
      <c r="D214" s="4"/>
      <c r="E214" s="4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Q214" s="1"/>
    </row>
    <row r="215" spans="1:43" ht="12.75">
      <c r="A215" s="1"/>
      <c r="B215" s="1"/>
      <c r="C215" s="1"/>
      <c r="D215" s="4"/>
      <c r="E215" s="4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Q215" s="1"/>
    </row>
    <row r="216" spans="1:43" ht="12.75">
      <c r="A216" s="1"/>
      <c r="B216" s="1"/>
      <c r="C216" s="1"/>
      <c r="D216" s="4"/>
      <c r="E216" s="4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Q216" s="1"/>
    </row>
    <row r="217" spans="1:43" ht="12.75">
      <c r="A217" s="1"/>
      <c r="B217" s="1"/>
      <c r="C217" s="1"/>
      <c r="D217" s="4"/>
      <c r="E217" s="4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Q217" s="1"/>
    </row>
    <row r="218" spans="1:43" ht="12.75">
      <c r="A218" s="1"/>
      <c r="B218" s="1"/>
      <c r="C218" s="1"/>
      <c r="D218" s="4"/>
      <c r="E218" s="4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Q218" s="1"/>
    </row>
    <row r="219" spans="1:43" ht="12.75">
      <c r="A219" s="1"/>
      <c r="B219" s="1"/>
      <c r="C219" s="1"/>
      <c r="D219" s="4"/>
      <c r="E219" s="4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Q219" s="1"/>
    </row>
    <row r="220" spans="1:43" ht="12.75">
      <c r="A220" s="1"/>
      <c r="B220" s="1"/>
      <c r="C220" s="1"/>
      <c r="D220" s="4"/>
      <c r="E220" s="4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Q220" s="1"/>
    </row>
    <row r="221" spans="1:43" ht="12.75">
      <c r="A221" s="1"/>
      <c r="B221" s="1"/>
      <c r="C221" s="1"/>
      <c r="D221" s="4"/>
      <c r="E221" s="4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Q221" s="1"/>
    </row>
    <row r="222" spans="1:43" ht="12.75">
      <c r="A222" s="1"/>
      <c r="B222" s="1"/>
      <c r="C222" s="1"/>
      <c r="D222" s="4"/>
      <c r="E222" s="4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Q222" s="1"/>
    </row>
    <row r="223" spans="1:43" ht="12.75">
      <c r="A223" s="1"/>
      <c r="B223" s="1"/>
      <c r="C223" s="1"/>
      <c r="D223" s="4"/>
      <c r="E223" s="4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Q223" s="1"/>
    </row>
    <row r="224" spans="1:43" ht="12.75">
      <c r="A224" s="1"/>
      <c r="B224" s="1"/>
      <c r="C224" s="1"/>
      <c r="D224" s="4"/>
      <c r="E224" s="4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Q224" s="1"/>
    </row>
    <row r="225" spans="1:43" ht="12.75">
      <c r="A225" s="1"/>
      <c r="B225" s="1"/>
      <c r="C225" s="1"/>
      <c r="D225" s="4"/>
      <c r="E225" s="4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Q225" s="1"/>
    </row>
    <row r="226" spans="1:43" ht="12.75">
      <c r="A226" s="1"/>
      <c r="B226" s="1"/>
      <c r="C226" s="1"/>
      <c r="D226" s="4"/>
      <c r="E226" s="4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Q226" s="1"/>
    </row>
    <row r="227" spans="1:43" ht="12.75">
      <c r="A227" s="1"/>
      <c r="B227" s="1"/>
      <c r="C227" s="1"/>
      <c r="D227" s="4"/>
      <c r="E227" s="4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Q227" s="1"/>
    </row>
    <row r="228" spans="1:43" ht="12.75">
      <c r="A228" s="1"/>
      <c r="B228" s="1"/>
      <c r="C228" s="1"/>
      <c r="D228" s="4"/>
      <c r="E228" s="4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Q228" s="1"/>
    </row>
    <row r="229" spans="1:43" ht="12.75">
      <c r="A229" s="1"/>
      <c r="B229" s="1"/>
      <c r="C229" s="1"/>
      <c r="D229" s="4"/>
      <c r="E229" s="4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Q229" s="1"/>
    </row>
    <row r="230" spans="1:43" ht="12.75">
      <c r="A230" s="1"/>
      <c r="B230" s="1"/>
      <c r="C230" s="1"/>
      <c r="D230" s="4"/>
      <c r="E230" s="4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Q230" s="1"/>
    </row>
    <row r="231" spans="1:43" ht="12.75">
      <c r="A231" s="1"/>
      <c r="B231" s="1"/>
      <c r="C231" s="1"/>
      <c r="D231" s="4"/>
      <c r="E231" s="4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Q231" s="1"/>
    </row>
    <row r="232" spans="1:43" ht="12.75">
      <c r="A232" s="1"/>
      <c r="B232" s="1"/>
      <c r="C232" s="1"/>
      <c r="D232" s="4"/>
      <c r="E232" s="4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Q232" s="1"/>
    </row>
    <row r="233" spans="1:43" ht="12.75">
      <c r="A233" s="1"/>
      <c r="B233" s="1"/>
      <c r="C233" s="1"/>
      <c r="D233" s="4"/>
      <c r="E233" s="4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Q233" s="1"/>
    </row>
    <row r="234" spans="1:43" ht="12.75">
      <c r="A234" s="1"/>
      <c r="B234" s="1"/>
      <c r="C234" s="1"/>
      <c r="D234" s="4"/>
      <c r="E234" s="4"/>
      <c r="F234" s="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Q234" s="1"/>
    </row>
    <row r="235" spans="1:43" ht="12.75">
      <c r="A235" s="1"/>
      <c r="B235" s="1"/>
      <c r="C235" s="1"/>
      <c r="D235" s="4"/>
      <c r="E235" s="4"/>
      <c r="F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Q235" s="1"/>
    </row>
    <row r="236" spans="1:43" ht="12.75">
      <c r="A236" s="1"/>
      <c r="B236" s="1"/>
      <c r="C236" s="1"/>
      <c r="D236" s="4"/>
      <c r="E236" s="4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Q236" s="1"/>
    </row>
    <row r="237" spans="1:43" ht="12.75">
      <c r="A237" s="1"/>
      <c r="B237" s="1"/>
      <c r="C237" s="1"/>
      <c r="D237" s="4"/>
      <c r="E237" s="4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Q237" s="1"/>
    </row>
    <row r="238" spans="1:43" ht="12.75">
      <c r="A238" s="1"/>
      <c r="B238" s="1"/>
      <c r="C238" s="1"/>
      <c r="D238" s="4"/>
      <c r="E238" s="4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Q238" s="1"/>
    </row>
    <row r="239" spans="1:43" ht="12.75">
      <c r="A239" s="1"/>
      <c r="B239" s="1"/>
      <c r="C239" s="1"/>
      <c r="D239" s="4"/>
      <c r="E239" s="4"/>
      <c r="F239" s="4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Q239" s="1"/>
    </row>
    <row r="240" spans="1:43" ht="12.75">
      <c r="A240" s="1"/>
      <c r="B240" s="1"/>
      <c r="C240" s="1"/>
      <c r="D240" s="4"/>
      <c r="E240" s="4"/>
      <c r="F240" s="4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Q240" s="1"/>
    </row>
    <row r="241" spans="1:43" ht="12.75">
      <c r="A241" s="1"/>
      <c r="B241" s="1"/>
      <c r="C241" s="1"/>
      <c r="D241" s="4"/>
      <c r="E241" s="4"/>
      <c r="F241" s="4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Q241" s="1"/>
    </row>
    <row r="242" spans="1:43" ht="12.75">
      <c r="A242" s="1"/>
      <c r="B242" s="1"/>
      <c r="C242" s="1"/>
      <c r="D242" s="4"/>
      <c r="E242" s="4"/>
      <c r="F242" s="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Q242" s="1"/>
    </row>
    <row r="243" spans="1:43" ht="12.75">
      <c r="A243" s="1"/>
      <c r="B243" s="1"/>
      <c r="C243" s="1"/>
      <c r="D243" s="4"/>
      <c r="E243" s="4"/>
      <c r="F243" s="4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Q243" s="1"/>
    </row>
    <row r="244" spans="1:43" ht="12.75">
      <c r="A244" s="1"/>
      <c r="B244" s="1"/>
      <c r="C244" s="1"/>
      <c r="D244" s="4"/>
      <c r="E244" s="4"/>
      <c r="F244" s="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Q244" s="1"/>
    </row>
    <row r="245" spans="1:43" ht="12.75">
      <c r="A245" s="1"/>
      <c r="B245" s="1"/>
      <c r="C245" s="1"/>
      <c r="D245" s="4"/>
      <c r="E245" s="4"/>
      <c r="F245" s="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Q245" s="1"/>
    </row>
    <row r="246" spans="1:43" ht="12.75">
      <c r="A246" s="1"/>
      <c r="B246" s="1"/>
      <c r="C246" s="1"/>
      <c r="D246" s="4"/>
      <c r="E246" s="4"/>
      <c r="F246" s="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Q246" s="1"/>
    </row>
    <row r="247" spans="1:43" ht="12.75">
      <c r="A247" s="1"/>
      <c r="B247" s="1"/>
      <c r="C247" s="1"/>
      <c r="D247" s="4"/>
      <c r="E247" s="4"/>
      <c r="F247" s="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Q247" s="1"/>
    </row>
    <row r="248" spans="1:43" ht="12.75">
      <c r="A248" s="1"/>
      <c r="B248" s="1"/>
      <c r="C248" s="1"/>
      <c r="D248" s="4"/>
      <c r="E248" s="4"/>
      <c r="F248" s="4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Q248" s="1"/>
    </row>
    <row r="249" spans="1:43" ht="12.75">
      <c r="A249" s="1"/>
      <c r="B249" s="1"/>
      <c r="C249" s="1"/>
      <c r="D249" s="4"/>
      <c r="E249" s="4"/>
      <c r="F249" s="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Q249" s="1"/>
    </row>
    <row r="250" spans="1:43" ht="12.75">
      <c r="A250" s="1"/>
      <c r="B250" s="1"/>
      <c r="C250" s="1"/>
      <c r="D250" s="4"/>
      <c r="E250" s="4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Q250" s="1"/>
    </row>
    <row r="251" spans="1:43" ht="12.75">
      <c r="A251" s="1"/>
      <c r="B251" s="1"/>
      <c r="C251" s="1"/>
      <c r="D251" s="4"/>
      <c r="E251" s="4"/>
      <c r="F251" s="4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Q251" s="1"/>
    </row>
    <row r="252" spans="1:43" ht="12.75">
      <c r="A252" s="1"/>
      <c r="B252" s="1"/>
      <c r="C252" s="1"/>
      <c r="D252" s="4"/>
      <c r="E252" s="4"/>
      <c r="F252" s="4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Q252" s="1"/>
    </row>
    <row r="253" spans="1:43" ht="12.75">
      <c r="A253" s="1"/>
      <c r="B253" s="1"/>
      <c r="C253" s="1"/>
      <c r="D253" s="4"/>
      <c r="E253" s="4"/>
      <c r="F253" s="4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Q253" s="1"/>
    </row>
    <row r="254" spans="1:43" ht="12.75">
      <c r="A254" s="1"/>
      <c r="B254" s="1"/>
      <c r="C254" s="1"/>
      <c r="D254" s="4"/>
      <c r="E254" s="4"/>
      <c r="F254" s="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Q254" s="1"/>
    </row>
    <row r="255" spans="1:43" ht="12.75">
      <c r="A255" s="1"/>
      <c r="B255" s="1"/>
      <c r="C255" s="1"/>
      <c r="D255" s="4"/>
      <c r="E255" s="4"/>
      <c r="F255" s="4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Q255" s="1"/>
    </row>
    <row r="256" spans="1:43" ht="12.75">
      <c r="A256" s="1"/>
      <c r="B256" s="1"/>
      <c r="C256" s="1"/>
      <c r="D256" s="4"/>
      <c r="E256" s="4"/>
      <c r="F256" s="4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Q256" s="1"/>
    </row>
    <row r="257" spans="1:43" ht="12.75">
      <c r="A257" s="1"/>
      <c r="B257" s="1"/>
      <c r="C257" s="1"/>
      <c r="D257" s="4"/>
      <c r="E257" s="4"/>
      <c r="F257" s="4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Q257" s="1"/>
    </row>
    <row r="258" spans="1:43" ht="12.75">
      <c r="A258" s="1"/>
      <c r="B258" s="1"/>
      <c r="C258" s="1"/>
      <c r="D258" s="4"/>
      <c r="E258" s="4"/>
      <c r="F258" s="4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Q258" s="1"/>
    </row>
    <row r="259" spans="1:43" ht="12.75">
      <c r="A259" s="1"/>
      <c r="B259" s="1"/>
      <c r="C259" s="1"/>
      <c r="D259" s="4"/>
      <c r="E259" s="4"/>
      <c r="F259" s="4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Q259" s="1"/>
    </row>
    <row r="260" spans="1:43" ht="12.75">
      <c r="A260" s="1"/>
      <c r="B260" s="1"/>
      <c r="C260" s="1"/>
      <c r="D260" s="4"/>
      <c r="E260" s="4"/>
      <c r="F260" s="4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Q260" s="1"/>
    </row>
    <row r="261" spans="1:43" ht="12.75">
      <c r="A261" s="1"/>
      <c r="B261" s="1"/>
      <c r="C261" s="1"/>
      <c r="D261" s="4"/>
      <c r="E261" s="4"/>
      <c r="F261" s="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Q261" s="1"/>
    </row>
    <row r="262" spans="1:43" ht="12.75">
      <c r="A262" s="1"/>
      <c r="B262" s="1"/>
      <c r="C262" s="1"/>
      <c r="D262" s="4"/>
      <c r="E262" s="4"/>
      <c r="F262" s="4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Q262" s="1"/>
    </row>
    <row r="263" spans="1:43" ht="12.75">
      <c r="A263" s="1"/>
      <c r="B263" s="1"/>
      <c r="C263" s="1"/>
      <c r="D263" s="4"/>
      <c r="E263" s="4"/>
      <c r="F263" s="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Q263" s="1"/>
    </row>
    <row r="264" spans="1:43" ht="12.75">
      <c r="A264" s="1"/>
      <c r="B264" s="1"/>
      <c r="C264" s="1"/>
      <c r="D264" s="4"/>
      <c r="E264" s="4"/>
      <c r="F264" s="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Q264" s="1"/>
    </row>
    <row r="265" spans="1:43" ht="12.75">
      <c r="A265" s="1"/>
      <c r="B265" s="1"/>
      <c r="C265" s="1"/>
      <c r="D265" s="4"/>
      <c r="E265" s="4"/>
      <c r="F265" s="4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Q265" s="1"/>
    </row>
    <row r="266" spans="1:43" ht="12.75">
      <c r="A266" s="1"/>
      <c r="B266" s="1"/>
      <c r="C266" s="1"/>
      <c r="D266" s="4"/>
      <c r="E266" s="4"/>
      <c r="F266" s="4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Q266" s="1"/>
    </row>
    <row r="267" spans="1:43" ht="12.75">
      <c r="A267" s="1"/>
      <c r="B267" s="1"/>
      <c r="C267" s="1"/>
      <c r="D267" s="4"/>
      <c r="E267" s="4"/>
      <c r="F267" s="4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Q267" s="1"/>
    </row>
    <row r="268" spans="1:43" ht="12.75">
      <c r="A268" s="1"/>
      <c r="B268" s="1"/>
      <c r="C268" s="1"/>
      <c r="D268" s="4"/>
      <c r="E268" s="4"/>
      <c r="F268" s="4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Q268" s="1"/>
    </row>
    <row r="269" spans="1:43" ht="12.75">
      <c r="A269" s="1"/>
      <c r="B269" s="1"/>
      <c r="C269" s="1"/>
      <c r="D269" s="4"/>
      <c r="E269" s="4"/>
      <c r="F269" s="4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Q269" s="1"/>
    </row>
    <row r="270" spans="1:43" ht="12.75">
      <c r="A270" s="1"/>
      <c r="B270" s="1"/>
      <c r="C270" s="1"/>
      <c r="D270" s="4"/>
      <c r="E270" s="4"/>
      <c r="F270" s="4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Q270" s="1"/>
    </row>
    <row r="271" spans="1:43" ht="12.75">
      <c r="A271" s="1"/>
      <c r="B271" s="1"/>
      <c r="C271" s="1"/>
      <c r="D271" s="4"/>
      <c r="E271" s="4"/>
      <c r="F271" s="4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Q271" s="1"/>
    </row>
    <row r="272" spans="1:43" ht="12.75">
      <c r="A272" s="1"/>
      <c r="B272" s="1"/>
      <c r="C272" s="1"/>
      <c r="D272" s="4"/>
      <c r="E272" s="4"/>
      <c r="F272" s="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Q272" s="1"/>
    </row>
    <row r="273" spans="1:43" ht="12.75">
      <c r="A273" s="1"/>
      <c r="B273" s="1"/>
      <c r="C273" s="1"/>
      <c r="D273" s="4"/>
      <c r="E273" s="4"/>
      <c r="F273" s="4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Q273" s="1"/>
    </row>
    <row r="274" spans="1:43" ht="12.75">
      <c r="A274" s="1"/>
      <c r="B274" s="1"/>
      <c r="C274" s="1"/>
      <c r="D274" s="4"/>
      <c r="E274" s="4"/>
      <c r="F274" s="4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Q274" s="1"/>
    </row>
    <row r="275" spans="1:43" ht="12.75">
      <c r="A275" s="1"/>
      <c r="B275" s="1"/>
      <c r="C275" s="1"/>
      <c r="D275" s="4"/>
      <c r="E275" s="4"/>
      <c r="F275" s="4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Q275" s="1"/>
    </row>
    <row r="276" spans="1:43" ht="12.75">
      <c r="A276" s="1"/>
      <c r="B276" s="1"/>
      <c r="C276" s="1"/>
      <c r="D276" s="4"/>
      <c r="E276" s="4"/>
      <c r="F276" s="4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Q276" s="1"/>
    </row>
    <row r="277" spans="1:43" ht="12.75">
      <c r="A277" s="1"/>
      <c r="B277" s="1"/>
      <c r="C277" s="1"/>
      <c r="D277" s="4"/>
      <c r="E277" s="4"/>
      <c r="F277" s="4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Q277" s="1"/>
    </row>
    <row r="278" spans="1:43" ht="12.75">
      <c r="A278" s="1"/>
      <c r="B278" s="1"/>
      <c r="C278" s="1"/>
      <c r="D278" s="4"/>
      <c r="E278" s="4"/>
      <c r="F278" s="4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Q278" s="1"/>
    </row>
    <row r="279" spans="1:43" ht="12.75">
      <c r="A279" s="1"/>
      <c r="B279" s="1"/>
      <c r="C279" s="1"/>
      <c r="D279" s="4"/>
      <c r="E279" s="4"/>
      <c r="F279" s="4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Q279" s="1"/>
    </row>
    <row r="280" spans="1:43" ht="12.75">
      <c r="A280" s="1"/>
      <c r="B280" s="1"/>
      <c r="C280" s="1"/>
      <c r="D280" s="4"/>
      <c r="E280" s="4"/>
      <c r="F280" s="4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Q280" s="1"/>
    </row>
    <row r="281" spans="1:43" ht="12.75">
      <c r="A281" s="1"/>
      <c r="B281" s="1"/>
      <c r="C281" s="1"/>
      <c r="D281" s="4"/>
      <c r="E281" s="4"/>
      <c r="F281" s="4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Q281" s="1"/>
    </row>
    <row r="282" spans="1:43" ht="12.75">
      <c r="A282" s="1"/>
      <c r="B282" s="1"/>
      <c r="C282" s="1"/>
      <c r="D282" s="4"/>
      <c r="E282" s="4"/>
      <c r="F282" s="4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Q282" s="1"/>
    </row>
    <row r="283" spans="1:43" ht="12.75">
      <c r="A283" s="1"/>
      <c r="B283" s="1"/>
      <c r="C283" s="1"/>
      <c r="D283" s="4"/>
      <c r="E283" s="4"/>
      <c r="F283" s="4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Q283" s="1"/>
    </row>
    <row r="284" spans="1:43" ht="12.75">
      <c r="A284" s="1"/>
      <c r="B284" s="1"/>
      <c r="C284" s="1"/>
      <c r="D284" s="4"/>
      <c r="E284" s="4"/>
      <c r="F284" s="4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Q284" s="1"/>
    </row>
    <row r="285" spans="1:43" ht="12.75">
      <c r="A285" s="1"/>
      <c r="B285" s="1"/>
      <c r="C285" s="1"/>
      <c r="D285" s="4"/>
      <c r="E285" s="4"/>
      <c r="F285" s="4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Q285" s="1"/>
    </row>
    <row r="286" spans="1:43" ht="12.75">
      <c r="A286" s="1"/>
      <c r="B286" s="1"/>
      <c r="C286" s="1"/>
      <c r="D286" s="4"/>
      <c r="E286" s="4"/>
      <c r="F286" s="4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Q286" s="1"/>
    </row>
    <row r="287" spans="1:43" ht="12.75">
      <c r="A287" s="1"/>
      <c r="B287" s="1"/>
      <c r="C287" s="1"/>
      <c r="D287" s="4"/>
      <c r="E287" s="4"/>
      <c r="F287" s="4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Q287" s="1"/>
    </row>
    <row r="288" spans="1:43" ht="12.75">
      <c r="A288" s="1"/>
      <c r="B288" s="1"/>
      <c r="C288" s="1"/>
      <c r="D288" s="4"/>
      <c r="E288" s="4"/>
      <c r="F288" s="4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Q288" s="1"/>
    </row>
    <row r="289" spans="1:43" ht="12.75">
      <c r="A289" s="1"/>
      <c r="B289" s="1"/>
      <c r="C289" s="1"/>
      <c r="D289" s="4"/>
      <c r="E289" s="4"/>
      <c r="F289" s="4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Q289" s="1"/>
    </row>
    <row r="290" spans="1:43" ht="12.75">
      <c r="A290" s="1"/>
      <c r="B290" s="1"/>
      <c r="C290" s="1"/>
      <c r="D290" s="4"/>
      <c r="E290" s="4"/>
      <c r="F290" s="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Q290" s="1"/>
    </row>
    <row r="291" spans="1:43" ht="12.75">
      <c r="A291" s="1"/>
      <c r="B291" s="1"/>
      <c r="C291" s="1"/>
      <c r="D291" s="4"/>
      <c r="E291" s="4"/>
      <c r="F291" s="4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Q291" s="1"/>
    </row>
    <row r="292" spans="1:43" ht="12.75">
      <c r="A292" s="1"/>
      <c r="B292" s="1"/>
      <c r="C292" s="1"/>
      <c r="D292" s="4"/>
      <c r="E292" s="4"/>
      <c r="F292" s="4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Q292" s="1"/>
    </row>
    <row r="293" spans="1:43" ht="12.75">
      <c r="A293" s="1"/>
      <c r="B293" s="1"/>
      <c r="C293" s="1"/>
      <c r="D293" s="4"/>
      <c r="E293" s="4"/>
      <c r="F293" s="4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Q293" s="1"/>
    </row>
    <row r="294" spans="1:43" ht="12.75">
      <c r="A294" s="1"/>
      <c r="B294" s="1"/>
      <c r="C294" s="1"/>
      <c r="D294" s="4"/>
      <c r="E294" s="4"/>
      <c r="F294" s="4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Q294" s="1"/>
    </row>
    <row r="295" spans="1:43" ht="12.75">
      <c r="A295" s="1"/>
      <c r="B295" s="1"/>
      <c r="C295" s="1"/>
      <c r="D295" s="4"/>
      <c r="E295" s="4"/>
      <c r="F295" s="4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Q295" s="1"/>
    </row>
    <row r="296" spans="1:43" ht="12.75">
      <c r="A296" s="1"/>
      <c r="B296" s="1"/>
      <c r="C296" s="1"/>
      <c r="D296" s="4"/>
      <c r="E296" s="4"/>
      <c r="F296" s="4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Q296" s="1"/>
    </row>
    <row r="297" spans="1:43" ht="12.75">
      <c r="A297" s="1"/>
      <c r="B297" s="1"/>
      <c r="C297" s="1"/>
      <c r="D297" s="4"/>
      <c r="E297" s="4"/>
      <c r="F297" s="4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Q297" s="1"/>
    </row>
    <row r="298" spans="1:43" ht="12.75">
      <c r="A298" s="1"/>
      <c r="B298" s="1"/>
      <c r="C298" s="1"/>
      <c r="D298" s="4"/>
      <c r="E298" s="4"/>
      <c r="F298" s="4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Q298" s="1"/>
    </row>
    <row r="299" spans="1:43" ht="12.75">
      <c r="A299" s="1"/>
      <c r="B299" s="1"/>
      <c r="C299" s="1"/>
      <c r="D299" s="4"/>
      <c r="E299" s="4"/>
      <c r="F299" s="4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Q299" s="1"/>
    </row>
    <row r="300" spans="1:43" ht="12.75">
      <c r="A300" s="1"/>
      <c r="B300" s="1"/>
      <c r="C300" s="1"/>
      <c r="D300" s="4"/>
      <c r="E300" s="4"/>
      <c r="F300" s="4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Q300" s="1"/>
    </row>
    <row r="301" spans="1:43" ht="12.75">
      <c r="A301" s="1"/>
      <c r="B301" s="1"/>
      <c r="C301" s="1"/>
      <c r="D301" s="4"/>
      <c r="E301" s="4"/>
      <c r="F301" s="4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Q301" s="1"/>
    </row>
    <row r="302" spans="1:43" ht="12.75">
      <c r="A302" s="1"/>
      <c r="B302" s="1"/>
      <c r="C302" s="1"/>
      <c r="D302" s="4"/>
      <c r="E302" s="4"/>
      <c r="F302" s="4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Q302" s="1"/>
    </row>
    <row r="303" spans="1:43" ht="12.75">
      <c r="A303" s="1"/>
      <c r="B303" s="1"/>
      <c r="C303" s="1"/>
      <c r="D303" s="4"/>
      <c r="E303" s="4"/>
      <c r="F303" s="4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Q303" s="1"/>
    </row>
    <row r="304" spans="1:43" ht="12.75">
      <c r="A304" s="1"/>
      <c r="B304" s="1"/>
      <c r="C304" s="1"/>
      <c r="D304" s="4"/>
      <c r="E304" s="4"/>
      <c r="F304" s="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Q304" s="1"/>
    </row>
    <row r="305" spans="1:43" ht="12.75">
      <c r="A305" s="1"/>
      <c r="B305" s="1"/>
      <c r="C305" s="1"/>
      <c r="D305" s="4"/>
      <c r="E305" s="4"/>
      <c r="F305" s="4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Q305" s="1"/>
    </row>
    <row r="306" spans="1:43" ht="12.75">
      <c r="A306" s="1"/>
      <c r="B306" s="1"/>
      <c r="C306" s="1"/>
      <c r="D306" s="4"/>
      <c r="E306" s="4"/>
      <c r="F306" s="4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Q306" s="1"/>
    </row>
    <row r="307" spans="1:43" ht="12.75">
      <c r="A307" s="1"/>
      <c r="B307" s="1"/>
      <c r="C307" s="1"/>
      <c r="D307" s="4"/>
      <c r="E307" s="4"/>
      <c r="F307" s="4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Q307" s="1"/>
    </row>
    <row r="308" spans="1:43" ht="12.75">
      <c r="A308" s="1"/>
      <c r="B308" s="1"/>
      <c r="C308" s="1"/>
      <c r="D308" s="4"/>
      <c r="E308" s="4"/>
      <c r="F308" s="4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Q308" s="1"/>
    </row>
    <row r="309" spans="1:43" ht="12.75">
      <c r="A309" s="1"/>
      <c r="B309" s="1"/>
      <c r="C309" s="1"/>
      <c r="D309" s="4"/>
      <c r="E309" s="4"/>
      <c r="F309" s="4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Q309" s="1"/>
    </row>
    <row r="310" spans="1:43" ht="12.75">
      <c r="A310" s="1"/>
      <c r="B310" s="1"/>
      <c r="C310" s="1"/>
      <c r="D310" s="4"/>
      <c r="E310" s="4"/>
      <c r="F310" s="4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Q310" s="1"/>
    </row>
    <row r="311" spans="1:43" ht="12.75">
      <c r="A311" s="1"/>
      <c r="B311" s="1"/>
      <c r="C311" s="1"/>
      <c r="D311" s="4"/>
      <c r="E311" s="4"/>
      <c r="F311" s="4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Q311" s="1"/>
    </row>
    <row r="312" spans="1:43" ht="12.75">
      <c r="A312" s="1"/>
      <c r="B312" s="1"/>
      <c r="C312" s="1"/>
      <c r="D312" s="4"/>
      <c r="E312" s="4"/>
      <c r="F312" s="4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Q312" s="1"/>
    </row>
    <row r="313" spans="1:43" ht="12.75">
      <c r="A313" s="1"/>
      <c r="B313" s="1"/>
      <c r="C313" s="1"/>
      <c r="D313" s="4"/>
      <c r="E313" s="4"/>
      <c r="F313" s="4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Q313" s="1"/>
    </row>
    <row r="314" spans="1:43" ht="12.75">
      <c r="A314" s="1"/>
      <c r="B314" s="1"/>
      <c r="C314" s="1"/>
      <c r="D314" s="4"/>
      <c r="E314" s="4"/>
      <c r="F314" s="4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Q314" s="1"/>
    </row>
    <row r="315" spans="1:43" ht="12.75">
      <c r="A315" s="1"/>
      <c r="B315" s="1"/>
      <c r="C315" s="1"/>
      <c r="D315" s="4"/>
      <c r="E315" s="4"/>
      <c r="F315" s="4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Q315" s="1"/>
    </row>
    <row r="316" spans="1:43" ht="12.75">
      <c r="A316" s="1"/>
      <c r="B316" s="1"/>
      <c r="C316" s="1"/>
      <c r="D316" s="4"/>
      <c r="E316" s="4"/>
      <c r="F316" s="4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Q316" s="1"/>
    </row>
    <row r="317" spans="1:43" ht="12.75">
      <c r="A317" s="1"/>
      <c r="B317" s="1"/>
      <c r="C317" s="1"/>
      <c r="D317" s="4"/>
      <c r="E317" s="4"/>
      <c r="F317" s="4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Q317" s="1"/>
    </row>
    <row r="318" spans="1:43" ht="12.75">
      <c r="A318" s="1"/>
      <c r="B318" s="1"/>
      <c r="C318" s="1"/>
      <c r="D318" s="4"/>
      <c r="E318" s="4"/>
      <c r="F318" s="4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Q318" s="1"/>
    </row>
    <row r="319" spans="1:43" ht="12.75">
      <c r="A319" s="1"/>
      <c r="B319" s="1"/>
      <c r="C319" s="1"/>
      <c r="D319" s="4"/>
      <c r="E319" s="4"/>
      <c r="F319" s="4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Q319" s="1"/>
    </row>
    <row r="320" spans="1:43" ht="12.75">
      <c r="A320" s="1"/>
      <c r="B320" s="1"/>
      <c r="C320" s="1"/>
      <c r="D320" s="4"/>
      <c r="E320" s="4"/>
      <c r="F320" s="4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Q320" s="1"/>
    </row>
    <row r="321" spans="1:43" ht="12.75">
      <c r="A321" s="1"/>
      <c r="B321" s="1"/>
      <c r="C321" s="1"/>
      <c r="D321" s="4"/>
      <c r="E321" s="4"/>
      <c r="F321" s="4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Q321" s="1"/>
    </row>
    <row r="322" spans="1:43" ht="12.75">
      <c r="A322" s="1"/>
      <c r="B322" s="1"/>
      <c r="C322" s="1"/>
      <c r="D322" s="4"/>
      <c r="E322" s="4"/>
      <c r="F322" s="4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Q322" s="1"/>
    </row>
    <row r="323" spans="1:43" ht="12.75">
      <c r="A323" s="1"/>
      <c r="B323" s="1"/>
      <c r="C323" s="1"/>
      <c r="D323" s="4"/>
      <c r="E323" s="4"/>
      <c r="F323" s="4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Q323" s="1"/>
    </row>
    <row r="324" spans="1:43" ht="12.75">
      <c r="A324" s="1"/>
      <c r="B324" s="1"/>
      <c r="C324" s="1"/>
      <c r="D324" s="4"/>
      <c r="E324" s="4"/>
      <c r="F324" s="4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Q324" s="1"/>
    </row>
    <row r="325" spans="1:43" ht="12.75">
      <c r="A325" s="1"/>
      <c r="B325" s="1"/>
      <c r="C325" s="1"/>
      <c r="D325" s="4"/>
      <c r="E325" s="4"/>
      <c r="F325" s="4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Q325" s="1"/>
    </row>
    <row r="326" spans="1:43" ht="12.75">
      <c r="A326" s="1"/>
      <c r="B326" s="1"/>
      <c r="C326" s="1"/>
      <c r="D326" s="4"/>
      <c r="E326" s="4"/>
      <c r="F326" s="4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Q326" s="1"/>
    </row>
    <row r="327" spans="1:43" ht="12.75">
      <c r="A327" s="1"/>
      <c r="B327" s="1"/>
      <c r="C327" s="1"/>
      <c r="D327" s="4"/>
      <c r="E327" s="4"/>
      <c r="F327" s="4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Q327" s="1"/>
    </row>
    <row r="328" spans="1:43" ht="12.75">
      <c r="A328" s="1"/>
      <c r="B328" s="1"/>
      <c r="C328" s="1"/>
      <c r="D328" s="4"/>
      <c r="E328" s="4"/>
      <c r="F328" s="4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Q328" s="1"/>
    </row>
    <row r="329" spans="1:43" ht="12.75">
      <c r="A329" s="1"/>
      <c r="B329" s="1"/>
      <c r="C329" s="1"/>
      <c r="D329" s="4"/>
      <c r="E329" s="4"/>
      <c r="F329" s="4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Q329" s="1"/>
    </row>
    <row r="330" spans="1:43" ht="12.75">
      <c r="A330" s="1"/>
      <c r="B330" s="1"/>
      <c r="C330" s="1"/>
      <c r="D330" s="4"/>
      <c r="E330" s="4"/>
      <c r="F330" s="4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Q330" s="1"/>
    </row>
    <row r="331" spans="1:43" ht="12.75">
      <c r="A331" s="1"/>
      <c r="B331" s="1"/>
      <c r="C331" s="1"/>
      <c r="D331" s="4"/>
      <c r="E331" s="4"/>
      <c r="F331" s="4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Q331" s="1"/>
    </row>
    <row r="332" spans="1:43" ht="12.75">
      <c r="A332" s="1"/>
      <c r="B332" s="1"/>
      <c r="C332" s="1"/>
      <c r="D332" s="4"/>
      <c r="E332" s="4"/>
      <c r="F332" s="4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Q332" s="1"/>
    </row>
    <row r="333" spans="1:43" ht="12.75">
      <c r="A333" s="1"/>
      <c r="B333" s="1"/>
      <c r="C333" s="1"/>
      <c r="D333" s="4"/>
      <c r="E333" s="4"/>
      <c r="F333" s="4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Q333" s="1"/>
    </row>
    <row r="334" spans="1:43" ht="12.75">
      <c r="A334" s="1"/>
      <c r="B334" s="1"/>
      <c r="C334" s="1"/>
      <c r="D334" s="4"/>
      <c r="E334" s="4"/>
      <c r="F334" s="4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Q334" s="1"/>
    </row>
    <row r="335" spans="1:43" ht="12.75">
      <c r="A335" s="1"/>
      <c r="B335" s="1"/>
      <c r="C335" s="1"/>
      <c r="D335" s="4"/>
      <c r="E335" s="4"/>
      <c r="F335" s="4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Q335" s="1"/>
    </row>
    <row r="336" spans="1:43" ht="12.75">
      <c r="A336" s="1"/>
      <c r="B336" s="1"/>
      <c r="C336" s="1"/>
      <c r="D336" s="4"/>
      <c r="E336" s="4"/>
      <c r="F336" s="4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Q336" s="1"/>
    </row>
    <row r="337" spans="1:43" ht="12.75">
      <c r="A337" s="1"/>
      <c r="B337" s="1"/>
      <c r="C337" s="1"/>
      <c r="D337" s="4"/>
      <c r="E337" s="4"/>
      <c r="F337" s="4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Q337" s="1"/>
    </row>
    <row r="338" spans="1:43" ht="12.75">
      <c r="A338" s="1"/>
      <c r="B338" s="1"/>
      <c r="C338" s="1"/>
      <c r="D338" s="4"/>
      <c r="E338" s="4"/>
      <c r="F338" s="4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Q338" s="1"/>
    </row>
    <row r="339" spans="1:43" ht="12.75">
      <c r="A339" s="1"/>
      <c r="B339" s="1"/>
      <c r="C339" s="1"/>
      <c r="D339" s="4"/>
      <c r="E339" s="4"/>
      <c r="F339" s="4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Q339" s="1"/>
    </row>
    <row r="340" spans="1:43" ht="12.75">
      <c r="A340" s="1"/>
      <c r="B340" s="1"/>
      <c r="C340" s="1"/>
      <c r="D340" s="4"/>
      <c r="E340" s="4"/>
      <c r="F340" s="4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Q340" s="1"/>
    </row>
    <row r="341" spans="1:43" ht="12.75">
      <c r="A341" s="1"/>
      <c r="B341" s="1"/>
      <c r="C341" s="1"/>
      <c r="D341" s="4"/>
      <c r="E341" s="4"/>
      <c r="F341" s="4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Q341" s="1"/>
    </row>
    <row r="342" spans="1:43" ht="12.75">
      <c r="A342" s="1"/>
      <c r="B342" s="1"/>
      <c r="C342" s="1"/>
      <c r="D342" s="4"/>
      <c r="E342" s="4"/>
      <c r="F342" s="4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Q342" s="1"/>
    </row>
    <row r="343" spans="1:43" ht="12.75">
      <c r="A343" s="1"/>
      <c r="B343" s="1"/>
      <c r="C343" s="1"/>
      <c r="D343" s="4"/>
      <c r="E343" s="4"/>
      <c r="F343" s="4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Q343" s="1"/>
    </row>
    <row r="344" spans="1:43" ht="12.75">
      <c r="A344" s="1"/>
      <c r="B344" s="1"/>
      <c r="C344" s="1"/>
      <c r="D344" s="4"/>
      <c r="E344" s="4"/>
      <c r="F344" s="4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Q344" s="1"/>
    </row>
    <row r="345" spans="1:43" ht="12.75">
      <c r="A345" s="1"/>
      <c r="B345" s="1"/>
      <c r="C345" s="1"/>
      <c r="D345" s="4"/>
      <c r="E345" s="4"/>
      <c r="F345" s="4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Q345" s="1"/>
    </row>
    <row r="346" spans="1:43" ht="12.75">
      <c r="A346" s="1"/>
      <c r="B346" s="1"/>
      <c r="C346" s="1"/>
      <c r="D346" s="4"/>
      <c r="E346" s="4"/>
      <c r="F346" s="4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Q346" s="1"/>
    </row>
    <row r="347" spans="1:43" ht="12.75">
      <c r="A347" s="1"/>
      <c r="B347" s="1"/>
      <c r="C347" s="1"/>
      <c r="D347" s="4"/>
      <c r="E347" s="4"/>
      <c r="F347" s="4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Q347" s="1"/>
    </row>
    <row r="348" spans="1:43" ht="12.75">
      <c r="A348" s="1"/>
      <c r="B348" s="1"/>
      <c r="C348" s="1"/>
      <c r="D348" s="4"/>
      <c r="E348" s="4"/>
      <c r="F348" s="4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Q348" s="1"/>
    </row>
    <row r="349" spans="1:43" ht="12.75">
      <c r="A349" s="1"/>
      <c r="B349" s="1"/>
      <c r="C349" s="1"/>
      <c r="D349" s="4"/>
      <c r="E349" s="4"/>
      <c r="F349" s="4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Q349" s="1"/>
    </row>
    <row r="350" spans="1:43" ht="12.75">
      <c r="A350" s="1"/>
      <c r="B350" s="1"/>
      <c r="C350" s="1"/>
      <c r="D350" s="4"/>
      <c r="E350" s="4"/>
      <c r="F350" s="4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Q350" s="1"/>
    </row>
    <row r="351" spans="1:43" ht="12.75">
      <c r="A351" s="1"/>
      <c r="B351" s="1"/>
      <c r="C351" s="1"/>
      <c r="D351" s="4"/>
      <c r="E351" s="4"/>
      <c r="F351" s="4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Q351" s="1"/>
    </row>
    <row r="352" spans="1:43" ht="12.75">
      <c r="A352" s="1"/>
      <c r="B352" s="1"/>
      <c r="C352" s="1"/>
      <c r="D352" s="4"/>
      <c r="E352" s="4"/>
      <c r="F352" s="4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Q352" s="1"/>
    </row>
    <row r="353" spans="1:43" ht="12.75">
      <c r="A353" s="1"/>
      <c r="B353" s="1"/>
      <c r="C353" s="1"/>
      <c r="D353" s="4"/>
      <c r="E353" s="4"/>
      <c r="F353" s="4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Q353" s="1"/>
    </row>
    <row r="354" spans="1:43" ht="12.75">
      <c r="A354" s="1"/>
      <c r="B354" s="1"/>
      <c r="C354" s="1"/>
      <c r="D354" s="4"/>
      <c r="E354" s="4"/>
      <c r="F354" s="4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Q354" s="1"/>
    </row>
    <row r="355" spans="1:43" ht="12.75">
      <c r="A355" s="1"/>
      <c r="B355" s="1"/>
      <c r="C355" s="1"/>
      <c r="D355" s="4"/>
      <c r="E355" s="4"/>
      <c r="F355" s="4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Q355" s="1"/>
    </row>
    <row r="356" spans="1:43" ht="12.75">
      <c r="A356" s="1"/>
      <c r="B356" s="1"/>
      <c r="C356" s="1"/>
      <c r="D356" s="4"/>
      <c r="E356" s="4"/>
      <c r="F356" s="4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Q356" s="1"/>
    </row>
    <row r="357" spans="1:43" ht="12.75">
      <c r="A357" s="1"/>
      <c r="B357" s="1"/>
      <c r="C357" s="1"/>
      <c r="D357" s="4"/>
      <c r="E357" s="4"/>
      <c r="F357" s="4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Q357" s="1"/>
    </row>
    <row r="358" spans="1:43" ht="12.75">
      <c r="A358" s="1"/>
      <c r="B358" s="1"/>
      <c r="C358" s="1"/>
      <c r="D358" s="4"/>
      <c r="E358" s="4"/>
      <c r="F358" s="4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Q358" s="1"/>
    </row>
    <row r="359" spans="1:43" ht="12.75">
      <c r="A359" s="1"/>
      <c r="B359" s="1"/>
      <c r="C359" s="1"/>
      <c r="D359" s="4"/>
      <c r="E359" s="4"/>
      <c r="F359" s="4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Q359" s="1"/>
    </row>
    <row r="360" spans="1:43" ht="12.75">
      <c r="A360" s="1"/>
      <c r="B360" s="1"/>
      <c r="C360" s="1"/>
      <c r="D360" s="4"/>
      <c r="E360" s="4"/>
      <c r="F360" s="4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Q360" s="1"/>
    </row>
    <row r="361" spans="1:43" ht="12.75">
      <c r="A361" s="1"/>
      <c r="B361" s="1"/>
      <c r="C361" s="1"/>
      <c r="D361" s="4"/>
      <c r="E361" s="4"/>
      <c r="F361" s="4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Q361" s="1"/>
    </row>
    <row r="362" spans="1:43" ht="12.75">
      <c r="A362" s="1"/>
      <c r="B362" s="1"/>
      <c r="C362" s="1"/>
      <c r="D362" s="4"/>
      <c r="E362" s="4"/>
      <c r="F362" s="4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Q362" s="1"/>
    </row>
    <row r="363" spans="1:43" ht="12.75">
      <c r="A363" s="1"/>
      <c r="B363" s="1"/>
      <c r="C363" s="1"/>
      <c r="D363" s="4"/>
      <c r="E363" s="4"/>
      <c r="F363" s="4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Q363" s="1"/>
    </row>
    <row r="364" spans="1:43" ht="12.75">
      <c r="A364" s="1"/>
      <c r="B364" s="1"/>
      <c r="C364" s="1"/>
      <c r="D364" s="4"/>
      <c r="E364" s="4"/>
      <c r="F364" s="4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Q364" s="1"/>
    </row>
    <row r="365" spans="1:43" ht="12.75">
      <c r="A365" s="1"/>
      <c r="B365" s="1"/>
      <c r="C365" s="1"/>
      <c r="D365" s="4"/>
      <c r="E365" s="4"/>
      <c r="F365" s="4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Q365" s="1"/>
    </row>
    <row r="366" spans="1:43" ht="12.75">
      <c r="A366" s="1"/>
      <c r="B366" s="1"/>
      <c r="C366" s="1"/>
      <c r="D366" s="4"/>
      <c r="E366" s="4"/>
      <c r="F366" s="4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Q366" s="1"/>
    </row>
    <row r="367" spans="1:43" ht="12.75">
      <c r="A367" s="1"/>
      <c r="B367" s="1"/>
      <c r="C367" s="1"/>
      <c r="D367" s="4"/>
      <c r="E367" s="4"/>
      <c r="F367" s="4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Q367" s="1"/>
    </row>
    <row r="368" spans="1:43" ht="12.75">
      <c r="A368" s="1"/>
      <c r="B368" s="1"/>
      <c r="C368" s="1"/>
      <c r="D368" s="4"/>
      <c r="E368" s="4"/>
      <c r="F368" s="4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Q368" s="1"/>
    </row>
    <row r="369" spans="1:43" ht="12.75">
      <c r="A369" s="1"/>
      <c r="B369" s="1"/>
      <c r="C369" s="1"/>
      <c r="D369" s="4"/>
      <c r="E369" s="4"/>
      <c r="F369" s="4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Q369" s="1"/>
    </row>
    <row r="370" spans="1:43" ht="12.75">
      <c r="A370" s="1"/>
      <c r="B370" s="1"/>
      <c r="C370" s="1"/>
      <c r="D370" s="4"/>
      <c r="E370" s="4"/>
      <c r="F370" s="4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Q370" s="1"/>
    </row>
    <row r="371" spans="1:43" ht="12.75">
      <c r="A371" s="1"/>
      <c r="B371" s="1"/>
      <c r="C371" s="1"/>
      <c r="D371" s="4"/>
      <c r="E371" s="4"/>
      <c r="F371" s="4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Q371" s="1"/>
    </row>
    <row r="372" spans="1:43" ht="12.75">
      <c r="A372" s="1"/>
      <c r="B372" s="1"/>
      <c r="C372" s="1"/>
      <c r="D372" s="4"/>
      <c r="E372" s="4"/>
      <c r="F372" s="4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Q372" s="1"/>
    </row>
    <row r="373" spans="1:43" ht="12.75">
      <c r="A373" s="1"/>
      <c r="B373" s="1"/>
      <c r="C373" s="1"/>
      <c r="D373" s="4"/>
      <c r="E373" s="4"/>
      <c r="F373" s="4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Q373" s="1"/>
    </row>
    <row r="374" spans="1:43" ht="12.75">
      <c r="A374" s="1"/>
      <c r="B374" s="1"/>
      <c r="C374" s="1"/>
      <c r="D374" s="4"/>
      <c r="E374" s="4"/>
      <c r="F374" s="4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Q374" s="1"/>
    </row>
    <row r="375" spans="1:43" ht="12.75">
      <c r="A375" s="1"/>
      <c r="B375" s="1"/>
      <c r="C375" s="1"/>
      <c r="D375" s="4"/>
      <c r="E375" s="4"/>
      <c r="F375" s="4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Q375" s="1"/>
    </row>
    <row r="376" spans="1:43" ht="12.75">
      <c r="A376" s="1"/>
      <c r="B376" s="1"/>
      <c r="C376" s="1"/>
      <c r="D376" s="4"/>
      <c r="E376" s="4"/>
      <c r="F376" s="4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Q376" s="1"/>
    </row>
  </sheetData>
  <sheetProtection/>
  <mergeCells count="38">
    <mergeCell ref="BE5:BK5"/>
    <mergeCell ref="AE5:AL5"/>
    <mergeCell ref="AY5:BD5"/>
    <mergeCell ref="AE6:AE7"/>
    <mergeCell ref="AG6:AG7"/>
    <mergeCell ref="AR5:AX5"/>
    <mergeCell ref="AQ5:AQ7"/>
    <mergeCell ref="AM5:AM7"/>
    <mergeCell ref="A4:AL4"/>
    <mergeCell ref="A5:A7"/>
    <mergeCell ref="I6:J6"/>
    <mergeCell ref="N6:N7"/>
    <mergeCell ref="W6:W7"/>
    <mergeCell ref="AN5:AP6"/>
    <mergeCell ref="L5:T5"/>
    <mergeCell ref="AB6:AD6"/>
    <mergeCell ref="P6:P7"/>
    <mergeCell ref="E6:F6"/>
    <mergeCell ref="L6:L7"/>
    <mergeCell ref="AJ6:AL6"/>
    <mergeCell ref="AH6:AH7"/>
    <mergeCell ref="AI6:AI7"/>
    <mergeCell ref="Z6:Z7"/>
    <mergeCell ref="Y6:Y7"/>
    <mergeCell ref="M6:M7"/>
    <mergeCell ref="X6:X7"/>
    <mergeCell ref="AF6:AF7"/>
    <mergeCell ref="U6:V6"/>
    <mergeCell ref="B5:B6"/>
    <mergeCell ref="G6:H6"/>
    <mergeCell ref="C6:D6"/>
    <mergeCell ref="Q6:Q7"/>
    <mergeCell ref="W5:AD5"/>
    <mergeCell ref="O6:O7"/>
    <mergeCell ref="AA6:AA7"/>
    <mergeCell ref="K6:K7"/>
    <mergeCell ref="C5:K5"/>
    <mergeCell ref="R6:T6"/>
  </mergeCells>
  <conditionalFormatting sqref="C9:C12 E10:E12 G10:G12 I10:I12">
    <cfRule type="cellIs" priority="36" dxfId="30" operator="lessThan" stopIfTrue="1">
      <formula>D9</formula>
    </cfRule>
  </conditionalFormatting>
  <conditionalFormatting sqref="E9">
    <cfRule type="cellIs" priority="34" dxfId="30" operator="lessThan" stopIfTrue="1">
      <formula>F9</formula>
    </cfRule>
  </conditionalFormatting>
  <conditionalFormatting sqref="G9">
    <cfRule type="cellIs" priority="32" dxfId="30" operator="lessThan" stopIfTrue="1">
      <formula>H9</formula>
    </cfRule>
  </conditionalFormatting>
  <conditionalFormatting sqref="I9">
    <cfRule type="cellIs" priority="30" dxfId="30" operator="lessThan" stopIfTrue="1">
      <formula>J9</formula>
    </cfRule>
  </conditionalFormatting>
  <conditionalFormatting sqref="B22">
    <cfRule type="containsText" priority="27" dxfId="31" operator="containsText" stopIfTrue="1" text="ПОМИЛКИ">
      <formula>NOT(ISERROR(SEARCH("ПОМИЛКИ",B22)))</formula>
    </cfRule>
  </conditionalFormatting>
  <conditionalFormatting sqref="F22">
    <cfRule type="notContainsBlanks" priority="37" dxfId="30" stopIfTrue="1">
      <formula>LEN(TRIM(F22))&gt;0</formula>
    </cfRule>
  </conditionalFormatting>
  <conditionalFormatting sqref="E22">
    <cfRule type="notContainsBlanks" priority="24" dxfId="30" stopIfTrue="1">
      <formula>LEN(TRIM(E22))&gt;0</formula>
    </cfRule>
  </conditionalFormatting>
  <conditionalFormatting sqref="D22">
    <cfRule type="notContainsBlanks" priority="23" dxfId="30" stopIfTrue="1">
      <formula>LEN(TRIM(D22))&gt;0</formula>
    </cfRule>
  </conditionalFormatting>
  <conditionalFormatting sqref="C22">
    <cfRule type="notContainsBlanks" priority="22" dxfId="30" stopIfTrue="1">
      <formula>LEN(TRIM(C22))&gt;0</formula>
    </cfRule>
  </conditionalFormatting>
  <conditionalFormatting sqref="G22">
    <cfRule type="notContainsBlanks" priority="21" dxfId="30" stopIfTrue="1">
      <formula>LEN(TRIM(G22))&gt;0</formula>
    </cfRule>
  </conditionalFormatting>
  <conditionalFormatting sqref="H22">
    <cfRule type="notContainsBlanks" priority="20" dxfId="30" stopIfTrue="1">
      <formula>LEN(TRIM(H22))&gt;0</formula>
    </cfRule>
  </conditionalFormatting>
  <conditionalFormatting sqref="I22">
    <cfRule type="notContainsBlanks" priority="19" dxfId="30" stopIfTrue="1">
      <formula>LEN(TRIM(I22))&gt;0</formula>
    </cfRule>
  </conditionalFormatting>
  <conditionalFormatting sqref="J22">
    <cfRule type="notContainsBlanks" priority="18" dxfId="30" stopIfTrue="1">
      <formula>LEN(TRIM(J22))&gt;0</formula>
    </cfRule>
  </conditionalFormatting>
  <conditionalFormatting sqref="L22">
    <cfRule type="notContainsBlanks" priority="17" dxfId="30" stopIfTrue="1">
      <formula>LEN(TRIM(L22))&gt;0</formula>
    </cfRule>
  </conditionalFormatting>
  <conditionalFormatting sqref="M22">
    <cfRule type="notContainsBlanks" priority="16" dxfId="30" stopIfTrue="1">
      <formula>LEN(TRIM(M22))&gt;0</formula>
    </cfRule>
  </conditionalFormatting>
  <conditionalFormatting sqref="N22">
    <cfRule type="notContainsBlanks" priority="15" dxfId="30" stopIfTrue="1">
      <formula>LEN(TRIM(N22))&gt;0</formula>
    </cfRule>
  </conditionalFormatting>
  <conditionalFormatting sqref="O22">
    <cfRule type="notContainsBlanks" priority="14" dxfId="30" stopIfTrue="1">
      <formula>LEN(TRIM(O22))&gt;0</formula>
    </cfRule>
  </conditionalFormatting>
  <conditionalFormatting sqref="P22">
    <cfRule type="notContainsBlanks" priority="13" dxfId="30" stopIfTrue="1">
      <formula>LEN(TRIM(P22))&gt;0</formula>
    </cfRule>
  </conditionalFormatting>
  <conditionalFormatting sqref="Q22">
    <cfRule type="notContainsBlanks" priority="12" dxfId="30" stopIfTrue="1">
      <formula>LEN(TRIM(Q22))&gt;0</formula>
    </cfRule>
  </conditionalFormatting>
  <conditionalFormatting sqref="W22">
    <cfRule type="notContainsBlanks" priority="11" dxfId="30" stopIfTrue="1">
      <formula>LEN(TRIM(W22))&gt;0</formula>
    </cfRule>
  </conditionalFormatting>
  <conditionalFormatting sqref="X22">
    <cfRule type="notContainsBlanks" priority="10" dxfId="30" stopIfTrue="1">
      <formula>LEN(TRIM(X22))&gt;0</formula>
    </cfRule>
  </conditionalFormatting>
  <conditionalFormatting sqref="Y22">
    <cfRule type="notContainsBlanks" priority="9" dxfId="30" stopIfTrue="1">
      <formula>LEN(TRIM(Y22))&gt;0</formula>
    </cfRule>
  </conditionalFormatting>
  <conditionalFormatting sqref="Z22">
    <cfRule type="notContainsBlanks" priority="8" dxfId="30" stopIfTrue="1">
      <formula>LEN(TRIM(Z22))&gt;0</formula>
    </cfRule>
  </conditionalFormatting>
  <conditionalFormatting sqref="AA22">
    <cfRule type="notContainsBlanks" priority="7" dxfId="30" stopIfTrue="1">
      <formula>LEN(TRIM(AA22))&gt;0</formula>
    </cfRule>
  </conditionalFormatting>
  <conditionalFormatting sqref="AE22">
    <cfRule type="notContainsBlanks" priority="6" dxfId="30" stopIfTrue="1">
      <formula>LEN(TRIM(AE22))&gt;0</formula>
    </cfRule>
  </conditionalFormatting>
  <conditionalFormatting sqref="AF22">
    <cfRule type="notContainsBlanks" priority="5" dxfId="30" stopIfTrue="1">
      <formula>LEN(TRIM(AF22))&gt;0</formula>
    </cfRule>
  </conditionalFormatting>
  <conditionalFormatting sqref="AG22">
    <cfRule type="notContainsBlanks" priority="4" dxfId="30" stopIfTrue="1">
      <formula>LEN(TRIM(AG22))&gt;0</formula>
    </cfRule>
  </conditionalFormatting>
  <conditionalFormatting sqref="AH22">
    <cfRule type="notContainsBlanks" priority="3" dxfId="30" stopIfTrue="1">
      <formula>LEN(TRIM(AH22))&gt;0</formula>
    </cfRule>
  </conditionalFormatting>
  <conditionalFormatting sqref="AI22">
    <cfRule type="notContainsBlanks" priority="2" dxfId="30" stopIfTrue="1">
      <formula>LEN(TRIM(AI22))&gt;0</formula>
    </cfRule>
  </conditionalFormatting>
  <conditionalFormatting sqref="AM22">
    <cfRule type="notContainsBlanks" priority="1" dxfId="30" stopIfTrue="1">
      <formula>LEN(TRIM(AM22))&gt;0</formula>
    </cfRule>
  </conditionalFormatting>
  <printOptions/>
  <pageMargins left="0.1968503937007874" right="0.1968503937007874" top="0.8661417322834646" bottom="0.3937007874015748" header="0.15748031496062992" footer="0.5118110236220472"/>
  <pageSetup blackAndWhite="1" fitToHeight="0" fitToWidth="1" horizontalDpi="600" verticalDpi="600" orientation="landscape" paperSize="9" scale="56" r:id="rId3"/>
  <headerFooter alignWithMargins="0">
    <oddFooter>&amp;LВідомость_суду_20ХХ_за2012рік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showZeros="0" zoomScale="85" zoomScaleNormal="85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6" sqref="AB6:AB61"/>
    </sheetView>
  </sheetViews>
  <sheetFormatPr defaultColWidth="9.140625" defaultRowHeight="15"/>
  <cols>
    <col min="1" max="1" width="6.140625" style="0" customWidth="1"/>
    <col min="2" max="2" width="16.421875" style="0" customWidth="1"/>
    <col min="3" max="4" width="10.28125" style="0" customWidth="1"/>
    <col min="7" max="8" width="10.28125" style="0" customWidth="1"/>
    <col min="11" max="11" width="9.57421875" style="0" hidden="1" customWidth="1"/>
    <col min="14" max="14" width="7.00390625" style="0" customWidth="1"/>
    <col min="15" max="15" width="6.421875" style="0" customWidth="1"/>
    <col min="16" max="16" width="7.7109375" style="0" customWidth="1"/>
    <col min="18" max="19" width="8.140625" style="0" customWidth="1"/>
    <col min="20" max="20" width="8.57421875" style="0" customWidth="1"/>
    <col min="21" max="21" width="7.7109375" style="0" customWidth="1"/>
    <col min="22" max="22" width="9.140625" style="0" customWidth="1"/>
    <col min="23" max="24" width="8.140625" style="0" customWidth="1"/>
    <col min="25" max="25" width="8.57421875" style="0" customWidth="1"/>
    <col min="26" max="26" width="7.7109375" style="0" customWidth="1"/>
    <col min="27" max="27" width="9.140625" style="0" customWidth="1"/>
    <col min="28" max="28" width="12.28125" style="0" customWidth="1"/>
  </cols>
  <sheetData>
    <row r="1" spans="1:22" ht="15.75" thickBot="1">
      <c r="A1" s="18"/>
      <c r="B1" s="18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8" ht="28.5" customHeight="1" thickBot="1">
      <c r="A2" s="127" t="s">
        <v>44</v>
      </c>
      <c r="B2" s="130" t="s">
        <v>20</v>
      </c>
      <c r="C2" s="113" t="s">
        <v>17</v>
      </c>
      <c r="D2" s="114"/>
      <c r="E2" s="114"/>
      <c r="F2" s="114"/>
      <c r="G2" s="114"/>
      <c r="H2" s="114"/>
      <c r="I2" s="114"/>
      <c r="J2" s="114"/>
      <c r="K2" s="115"/>
      <c r="L2" s="113" t="s">
        <v>16</v>
      </c>
      <c r="M2" s="114"/>
      <c r="N2" s="114"/>
      <c r="O2" s="114"/>
      <c r="P2" s="114"/>
      <c r="Q2" s="115"/>
      <c r="R2" s="113" t="s">
        <v>43</v>
      </c>
      <c r="S2" s="114"/>
      <c r="T2" s="114"/>
      <c r="U2" s="114"/>
      <c r="V2" s="115"/>
      <c r="W2" s="113" t="s">
        <v>15</v>
      </c>
      <c r="X2" s="114"/>
      <c r="Y2" s="114"/>
      <c r="Z2" s="114"/>
      <c r="AA2" s="115"/>
      <c r="AB2" s="110" t="s">
        <v>191</v>
      </c>
    </row>
    <row r="3" spans="1:28" ht="15" customHeight="1">
      <c r="A3" s="128"/>
      <c r="B3" s="131"/>
      <c r="C3" s="116" t="s">
        <v>56</v>
      </c>
      <c r="D3" s="118" t="s">
        <v>51</v>
      </c>
      <c r="E3" s="120" t="s">
        <v>65</v>
      </c>
      <c r="F3" s="122" t="s">
        <v>51</v>
      </c>
      <c r="G3" s="110" t="s">
        <v>66</v>
      </c>
      <c r="H3" s="124" t="s">
        <v>51</v>
      </c>
      <c r="I3" s="110" t="s">
        <v>67</v>
      </c>
      <c r="J3" s="124" t="s">
        <v>51</v>
      </c>
      <c r="K3" s="110" t="s">
        <v>13</v>
      </c>
      <c r="L3" s="110" t="s">
        <v>159</v>
      </c>
      <c r="M3" s="110" t="s">
        <v>12</v>
      </c>
      <c r="N3" s="110" t="s">
        <v>21</v>
      </c>
      <c r="O3" s="110" t="s">
        <v>74</v>
      </c>
      <c r="P3" s="110" t="s">
        <v>9</v>
      </c>
      <c r="Q3" s="110" t="s">
        <v>22</v>
      </c>
      <c r="R3" s="110" t="s">
        <v>160</v>
      </c>
      <c r="S3" s="110" t="s">
        <v>6</v>
      </c>
      <c r="T3" s="110" t="s">
        <v>5</v>
      </c>
      <c r="U3" s="110" t="s">
        <v>4</v>
      </c>
      <c r="V3" s="110" t="s">
        <v>22</v>
      </c>
      <c r="W3" s="110" t="s">
        <v>161</v>
      </c>
      <c r="X3" s="110" t="s">
        <v>6</v>
      </c>
      <c r="Y3" s="110" t="s">
        <v>5</v>
      </c>
      <c r="Z3" s="110" t="s">
        <v>4</v>
      </c>
      <c r="AA3" s="110" t="s">
        <v>22</v>
      </c>
      <c r="AB3" s="111"/>
    </row>
    <row r="4" spans="1:28" ht="109.5" customHeight="1" thickBot="1">
      <c r="A4" s="129"/>
      <c r="B4" s="132"/>
      <c r="C4" s="117"/>
      <c r="D4" s="119"/>
      <c r="E4" s="121"/>
      <c r="F4" s="123"/>
      <c r="G4" s="112"/>
      <c r="H4" s="125"/>
      <c r="I4" s="112"/>
      <c r="J4" s="125"/>
      <c r="K4" s="112" t="s">
        <v>23</v>
      </c>
      <c r="L4" s="112" t="s">
        <v>24</v>
      </c>
      <c r="M4" s="112" t="s">
        <v>24</v>
      </c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</row>
    <row r="5" spans="1:28" ht="15.75" thickBot="1">
      <c r="A5" s="20">
        <v>1</v>
      </c>
      <c r="B5" s="19">
        <v>2</v>
      </c>
      <c r="C5" s="19">
        <v>3</v>
      </c>
      <c r="D5" s="19" t="s">
        <v>52</v>
      </c>
      <c r="E5" s="19">
        <v>4</v>
      </c>
      <c r="F5" s="19" t="s">
        <v>53</v>
      </c>
      <c r="G5" s="19">
        <v>5</v>
      </c>
      <c r="H5" s="19" t="s">
        <v>54</v>
      </c>
      <c r="I5" s="19">
        <v>6</v>
      </c>
      <c r="J5" s="19" t="s">
        <v>55</v>
      </c>
      <c r="K5" s="19">
        <v>8</v>
      </c>
      <c r="L5" s="19">
        <v>9</v>
      </c>
      <c r="M5" s="19" t="s">
        <v>153</v>
      </c>
      <c r="N5" s="19">
        <v>10</v>
      </c>
      <c r="O5" s="19">
        <v>11</v>
      </c>
      <c r="P5" s="19">
        <v>12</v>
      </c>
      <c r="Q5" s="19">
        <v>13</v>
      </c>
      <c r="R5" s="19">
        <v>14</v>
      </c>
      <c r="S5" s="19" t="s">
        <v>154</v>
      </c>
      <c r="T5" s="19">
        <v>15</v>
      </c>
      <c r="U5" s="19">
        <v>16</v>
      </c>
      <c r="V5" s="19">
        <v>17</v>
      </c>
      <c r="W5" s="19">
        <v>18</v>
      </c>
      <c r="X5" s="19" t="s">
        <v>155</v>
      </c>
      <c r="Y5" s="19">
        <v>19</v>
      </c>
      <c r="Z5" s="19">
        <v>20</v>
      </c>
      <c r="AA5" s="19">
        <v>21</v>
      </c>
      <c r="AB5" s="19">
        <v>22</v>
      </c>
    </row>
    <row r="6" spans="1:28" ht="15">
      <c r="A6" s="21">
        <v>610</v>
      </c>
      <c r="B6" s="22" t="s">
        <v>141</v>
      </c>
      <c r="C6" s="23">
        <v>739</v>
      </c>
      <c r="D6" s="23">
        <v>146</v>
      </c>
      <c r="E6" s="23">
        <v>76</v>
      </c>
      <c r="F6" s="23">
        <v>59</v>
      </c>
      <c r="G6" s="23">
        <v>763</v>
      </c>
      <c r="H6" s="23">
        <v>639</v>
      </c>
      <c r="I6" s="23">
        <v>362</v>
      </c>
      <c r="J6" s="23">
        <v>356</v>
      </c>
      <c r="K6" s="24"/>
      <c r="L6" s="86">
        <v>703</v>
      </c>
      <c r="M6" s="86">
        <v>130</v>
      </c>
      <c r="N6" s="86">
        <v>142</v>
      </c>
      <c r="O6" s="86">
        <v>0</v>
      </c>
      <c r="P6" s="86">
        <v>76</v>
      </c>
      <c r="Q6" s="86">
        <v>23</v>
      </c>
      <c r="R6" s="85">
        <v>89</v>
      </c>
      <c r="S6" s="85">
        <v>70</v>
      </c>
      <c r="T6" s="85">
        <v>4</v>
      </c>
      <c r="U6" s="85">
        <v>4</v>
      </c>
      <c r="V6" s="85">
        <v>0</v>
      </c>
      <c r="W6" s="84">
        <v>784</v>
      </c>
      <c r="X6" s="84">
        <v>644</v>
      </c>
      <c r="Y6" s="84">
        <v>14</v>
      </c>
      <c r="Z6" s="84">
        <v>99</v>
      </c>
      <c r="AA6" s="84">
        <v>0</v>
      </c>
      <c r="AB6" s="83">
        <v>352</v>
      </c>
    </row>
    <row r="7" spans="1:28" ht="15">
      <c r="A7" s="21">
        <v>611</v>
      </c>
      <c r="B7" s="22" t="s">
        <v>140</v>
      </c>
      <c r="C7" s="23">
        <v>184</v>
      </c>
      <c r="D7" s="23">
        <v>58</v>
      </c>
      <c r="E7" s="23">
        <v>28</v>
      </c>
      <c r="F7" s="23">
        <v>26</v>
      </c>
      <c r="G7" s="23">
        <v>274</v>
      </c>
      <c r="H7" s="23">
        <v>240</v>
      </c>
      <c r="I7" s="23">
        <v>121</v>
      </c>
      <c r="J7" s="23">
        <v>117</v>
      </c>
      <c r="K7" s="24"/>
      <c r="L7" s="86">
        <v>174</v>
      </c>
      <c r="M7" s="86">
        <v>52</v>
      </c>
      <c r="N7" s="86">
        <v>57</v>
      </c>
      <c r="O7" s="86">
        <v>0</v>
      </c>
      <c r="P7" s="86">
        <v>17</v>
      </c>
      <c r="Q7" s="86">
        <v>3</v>
      </c>
      <c r="R7" s="85">
        <v>37</v>
      </c>
      <c r="S7" s="85">
        <v>35</v>
      </c>
      <c r="T7" s="85">
        <v>0</v>
      </c>
      <c r="U7" s="85">
        <v>4</v>
      </c>
      <c r="V7" s="85">
        <v>0</v>
      </c>
      <c r="W7" s="84">
        <v>249</v>
      </c>
      <c r="X7" s="84">
        <v>224</v>
      </c>
      <c r="Y7" s="84">
        <v>7</v>
      </c>
      <c r="Z7" s="84">
        <v>55</v>
      </c>
      <c r="AA7" s="84">
        <v>0</v>
      </c>
      <c r="AB7" s="83">
        <v>126</v>
      </c>
    </row>
    <row r="8" spans="1:28" ht="15">
      <c r="A8" s="21">
        <v>612</v>
      </c>
      <c r="B8" s="22" t="s">
        <v>139</v>
      </c>
      <c r="C8" s="23">
        <v>183</v>
      </c>
      <c r="D8" s="23">
        <v>41</v>
      </c>
      <c r="E8" s="23">
        <v>5</v>
      </c>
      <c r="F8" s="23">
        <v>4</v>
      </c>
      <c r="G8" s="23">
        <v>196</v>
      </c>
      <c r="H8" s="23">
        <v>144</v>
      </c>
      <c r="I8" s="23">
        <v>83</v>
      </c>
      <c r="J8" s="23">
        <v>81</v>
      </c>
      <c r="K8" s="24"/>
      <c r="L8" s="86">
        <v>177</v>
      </c>
      <c r="M8" s="86">
        <v>35</v>
      </c>
      <c r="N8" s="86">
        <v>36</v>
      </c>
      <c r="O8" s="86">
        <v>0</v>
      </c>
      <c r="P8" s="86">
        <v>24</v>
      </c>
      <c r="Q8" s="86">
        <v>6</v>
      </c>
      <c r="R8" s="85">
        <v>9</v>
      </c>
      <c r="S8" s="85">
        <v>8</v>
      </c>
      <c r="T8" s="85">
        <v>0</v>
      </c>
      <c r="U8" s="85">
        <v>2</v>
      </c>
      <c r="V8" s="85">
        <v>0</v>
      </c>
      <c r="W8" s="84">
        <v>184</v>
      </c>
      <c r="X8" s="84">
        <v>138</v>
      </c>
      <c r="Y8" s="84">
        <v>0</v>
      </c>
      <c r="Z8" s="84">
        <v>59</v>
      </c>
      <c r="AA8" s="84">
        <v>0</v>
      </c>
      <c r="AB8" s="83">
        <v>82</v>
      </c>
    </row>
    <row r="9" spans="1:28" ht="15">
      <c r="A9" s="21">
        <v>613</v>
      </c>
      <c r="B9" s="22" t="s">
        <v>138</v>
      </c>
      <c r="C9" s="23">
        <v>277</v>
      </c>
      <c r="D9" s="23">
        <v>77</v>
      </c>
      <c r="E9" s="23">
        <v>22</v>
      </c>
      <c r="F9" s="23">
        <v>10</v>
      </c>
      <c r="G9" s="23">
        <v>304</v>
      </c>
      <c r="H9" s="23">
        <v>267</v>
      </c>
      <c r="I9" s="23">
        <v>304</v>
      </c>
      <c r="J9" s="23">
        <v>298</v>
      </c>
      <c r="K9" s="24"/>
      <c r="L9" s="86">
        <v>278</v>
      </c>
      <c r="M9" s="86">
        <v>82</v>
      </c>
      <c r="N9" s="86">
        <v>89</v>
      </c>
      <c r="O9" s="86">
        <v>0</v>
      </c>
      <c r="P9" s="86">
        <v>55</v>
      </c>
      <c r="Q9" s="86">
        <v>16</v>
      </c>
      <c r="R9" s="85">
        <v>28</v>
      </c>
      <c r="S9" s="85">
        <v>16</v>
      </c>
      <c r="T9" s="85">
        <v>0</v>
      </c>
      <c r="U9" s="85">
        <v>5</v>
      </c>
      <c r="V9" s="85">
        <v>0</v>
      </c>
      <c r="W9" s="84">
        <v>336</v>
      </c>
      <c r="X9" s="84">
        <v>291</v>
      </c>
      <c r="Y9" s="84">
        <v>0</v>
      </c>
      <c r="Z9" s="84">
        <v>108</v>
      </c>
      <c r="AA9" s="84">
        <v>0</v>
      </c>
      <c r="AB9" s="83">
        <v>299</v>
      </c>
    </row>
    <row r="10" spans="1:28" ht="15">
      <c r="A10" s="21">
        <v>614</v>
      </c>
      <c r="B10" s="22" t="s">
        <v>137</v>
      </c>
      <c r="C10" s="23">
        <v>138</v>
      </c>
      <c r="D10" s="23">
        <v>41</v>
      </c>
      <c r="E10" s="23">
        <v>6</v>
      </c>
      <c r="F10" s="23">
        <v>1</v>
      </c>
      <c r="G10" s="23">
        <v>192</v>
      </c>
      <c r="H10" s="23">
        <v>172</v>
      </c>
      <c r="I10" s="23">
        <v>137</v>
      </c>
      <c r="J10" s="23">
        <v>128</v>
      </c>
      <c r="K10" s="24"/>
      <c r="L10" s="86">
        <v>130</v>
      </c>
      <c r="M10" s="86">
        <v>34</v>
      </c>
      <c r="N10" s="86">
        <v>34</v>
      </c>
      <c r="O10" s="86">
        <v>0</v>
      </c>
      <c r="P10" s="86">
        <v>8</v>
      </c>
      <c r="Q10" s="86">
        <v>0</v>
      </c>
      <c r="R10" s="85">
        <v>5</v>
      </c>
      <c r="S10" s="85">
        <v>1</v>
      </c>
      <c r="T10" s="85">
        <v>0</v>
      </c>
      <c r="U10" s="85">
        <v>0</v>
      </c>
      <c r="V10" s="85">
        <v>0</v>
      </c>
      <c r="W10" s="84">
        <v>198</v>
      </c>
      <c r="X10" s="84">
        <v>177</v>
      </c>
      <c r="Y10" s="84">
        <v>0</v>
      </c>
      <c r="Z10" s="84">
        <v>22</v>
      </c>
      <c r="AA10" s="84">
        <v>0</v>
      </c>
      <c r="AB10" s="83">
        <v>133</v>
      </c>
    </row>
    <row r="11" spans="1:28" ht="15">
      <c r="A11" s="21">
        <v>615</v>
      </c>
      <c r="B11" s="22" t="s">
        <v>136</v>
      </c>
      <c r="C11" s="23">
        <v>332</v>
      </c>
      <c r="D11" s="23">
        <v>53</v>
      </c>
      <c r="E11" s="23">
        <v>25</v>
      </c>
      <c r="F11" s="23">
        <v>16</v>
      </c>
      <c r="G11" s="23">
        <v>293</v>
      </c>
      <c r="H11" s="23">
        <v>242</v>
      </c>
      <c r="I11" s="23">
        <v>181</v>
      </c>
      <c r="J11" s="23">
        <v>173</v>
      </c>
      <c r="K11" s="24"/>
      <c r="L11" s="86">
        <v>304</v>
      </c>
      <c r="M11" s="86">
        <v>35</v>
      </c>
      <c r="N11" s="86">
        <v>35</v>
      </c>
      <c r="O11" s="86">
        <v>2</v>
      </c>
      <c r="P11" s="86">
        <v>62</v>
      </c>
      <c r="Q11" s="86">
        <v>18</v>
      </c>
      <c r="R11" s="85">
        <v>24</v>
      </c>
      <c r="S11" s="85">
        <v>18</v>
      </c>
      <c r="T11" s="85">
        <v>0</v>
      </c>
      <c r="U11" s="85">
        <v>6</v>
      </c>
      <c r="V11" s="85">
        <v>0</v>
      </c>
      <c r="W11" s="84">
        <v>328</v>
      </c>
      <c r="X11" s="84">
        <v>258</v>
      </c>
      <c r="Y11" s="84">
        <v>0</v>
      </c>
      <c r="Z11" s="84">
        <v>89</v>
      </c>
      <c r="AA11" s="84">
        <v>0</v>
      </c>
      <c r="AB11" s="83">
        <v>179</v>
      </c>
    </row>
    <row r="12" spans="1:28" ht="15">
      <c r="A12" s="21">
        <v>616</v>
      </c>
      <c r="B12" s="22" t="s">
        <v>135</v>
      </c>
      <c r="C12" s="23">
        <v>147</v>
      </c>
      <c r="D12" s="23">
        <v>66</v>
      </c>
      <c r="E12" s="23">
        <v>9</v>
      </c>
      <c r="F12" s="23">
        <v>6</v>
      </c>
      <c r="G12" s="23">
        <v>190</v>
      </c>
      <c r="H12" s="23">
        <v>168</v>
      </c>
      <c r="I12" s="23">
        <v>138</v>
      </c>
      <c r="J12" s="23">
        <v>133</v>
      </c>
      <c r="K12" s="24"/>
      <c r="L12" s="86">
        <v>140</v>
      </c>
      <c r="M12" s="86">
        <v>57</v>
      </c>
      <c r="N12" s="86">
        <v>59</v>
      </c>
      <c r="O12" s="86">
        <v>3</v>
      </c>
      <c r="P12" s="86">
        <v>35</v>
      </c>
      <c r="Q12" s="86">
        <v>2</v>
      </c>
      <c r="R12" s="85">
        <v>5</v>
      </c>
      <c r="S12" s="85">
        <v>1</v>
      </c>
      <c r="T12" s="85">
        <v>0</v>
      </c>
      <c r="U12" s="85">
        <v>5</v>
      </c>
      <c r="V12" s="85">
        <v>0</v>
      </c>
      <c r="W12" s="84">
        <v>168</v>
      </c>
      <c r="X12" s="84">
        <v>144</v>
      </c>
      <c r="Y12" s="84">
        <v>11</v>
      </c>
      <c r="Z12" s="84">
        <v>66</v>
      </c>
      <c r="AA12" s="84">
        <v>0</v>
      </c>
      <c r="AB12" s="83">
        <v>143</v>
      </c>
    </row>
    <row r="13" spans="1:28" ht="15">
      <c r="A13" s="21">
        <v>617</v>
      </c>
      <c r="B13" s="22" t="s">
        <v>134</v>
      </c>
      <c r="C13" s="23">
        <v>259</v>
      </c>
      <c r="D13" s="23">
        <v>95</v>
      </c>
      <c r="E13" s="23">
        <v>21</v>
      </c>
      <c r="F13" s="23">
        <v>12</v>
      </c>
      <c r="G13" s="23">
        <v>431</v>
      </c>
      <c r="H13" s="23">
        <v>431</v>
      </c>
      <c r="I13" s="23">
        <v>244</v>
      </c>
      <c r="J13" s="23">
        <v>240</v>
      </c>
      <c r="K13" s="23"/>
      <c r="L13" s="86">
        <v>248</v>
      </c>
      <c r="M13" s="86">
        <v>82</v>
      </c>
      <c r="N13" s="86">
        <v>87</v>
      </c>
      <c r="O13" s="86">
        <v>3</v>
      </c>
      <c r="P13" s="86">
        <v>58</v>
      </c>
      <c r="Q13" s="86">
        <v>8</v>
      </c>
      <c r="R13" s="85">
        <v>27</v>
      </c>
      <c r="S13" s="85">
        <v>15</v>
      </c>
      <c r="T13" s="85">
        <v>9</v>
      </c>
      <c r="U13" s="85">
        <v>5</v>
      </c>
      <c r="V13" s="85">
        <v>0</v>
      </c>
      <c r="W13" s="84">
        <v>498</v>
      </c>
      <c r="X13" s="84">
        <v>450</v>
      </c>
      <c r="Y13" s="84">
        <v>45</v>
      </c>
      <c r="Z13" s="84">
        <v>58</v>
      </c>
      <c r="AA13" s="84">
        <v>0</v>
      </c>
      <c r="AB13" s="83">
        <v>244</v>
      </c>
    </row>
    <row r="14" spans="1:28" ht="15">
      <c r="A14" s="21">
        <v>618</v>
      </c>
      <c r="B14" s="22" t="s">
        <v>133</v>
      </c>
      <c r="C14" s="23">
        <v>175</v>
      </c>
      <c r="D14" s="23">
        <v>34</v>
      </c>
      <c r="E14" s="23">
        <v>4</v>
      </c>
      <c r="F14" s="23">
        <v>4</v>
      </c>
      <c r="G14" s="23">
        <v>215</v>
      </c>
      <c r="H14" s="23">
        <v>183</v>
      </c>
      <c r="I14" s="23">
        <v>93</v>
      </c>
      <c r="J14" s="23">
        <v>93</v>
      </c>
      <c r="K14" s="24"/>
      <c r="L14" s="86">
        <v>172</v>
      </c>
      <c r="M14" s="86">
        <v>31</v>
      </c>
      <c r="N14" s="86">
        <v>32</v>
      </c>
      <c r="O14" s="86">
        <v>0</v>
      </c>
      <c r="P14" s="86">
        <v>10</v>
      </c>
      <c r="Q14" s="86">
        <v>3</v>
      </c>
      <c r="R14" s="85">
        <v>6</v>
      </c>
      <c r="S14" s="85">
        <v>6</v>
      </c>
      <c r="T14" s="85">
        <v>1</v>
      </c>
      <c r="U14" s="85">
        <v>0</v>
      </c>
      <c r="V14" s="85">
        <v>0</v>
      </c>
      <c r="W14" s="84">
        <v>206</v>
      </c>
      <c r="X14" s="84">
        <v>180</v>
      </c>
      <c r="Y14" s="84">
        <v>14</v>
      </c>
      <c r="Z14" s="84">
        <v>28</v>
      </c>
      <c r="AA14" s="84">
        <v>0</v>
      </c>
      <c r="AB14" s="83">
        <v>86</v>
      </c>
    </row>
    <row r="15" spans="1:28" ht="15">
      <c r="A15" s="21">
        <v>619</v>
      </c>
      <c r="B15" s="22" t="s">
        <v>132</v>
      </c>
      <c r="C15" s="23">
        <v>1140</v>
      </c>
      <c r="D15" s="23">
        <v>159</v>
      </c>
      <c r="E15" s="23">
        <v>49</v>
      </c>
      <c r="F15" s="23">
        <v>31</v>
      </c>
      <c r="G15" s="23">
        <v>1119</v>
      </c>
      <c r="H15" s="23">
        <v>809</v>
      </c>
      <c r="I15" s="23">
        <v>469</v>
      </c>
      <c r="J15" s="23">
        <v>449</v>
      </c>
      <c r="K15" s="24"/>
      <c r="L15" s="86">
        <v>1105</v>
      </c>
      <c r="M15" s="86">
        <v>129</v>
      </c>
      <c r="N15" s="86">
        <v>146</v>
      </c>
      <c r="O15" s="86">
        <v>0</v>
      </c>
      <c r="P15" s="86">
        <v>186</v>
      </c>
      <c r="Q15" s="86">
        <v>61</v>
      </c>
      <c r="R15" s="85">
        <v>54</v>
      </c>
      <c r="S15" s="85">
        <v>33</v>
      </c>
      <c r="T15" s="85">
        <v>6</v>
      </c>
      <c r="U15" s="85">
        <v>4</v>
      </c>
      <c r="V15" s="85">
        <v>0</v>
      </c>
      <c r="W15" s="84">
        <v>1059</v>
      </c>
      <c r="X15" s="84">
        <v>795</v>
      </c>
      <c r="Y15" s="84">
        <v>166</v>
      </c>
      <c r="Z15" s="84">
        <v>315</v>
      </c>
      <c r="AA15" s="84">
        <v>7</v>
      </c>
      <c r="AB15" s="83">
        <v>445</v>
      </c>
    </row>
    <row r="16" spans="1:28" ht="15">
      <c r="A16" s="21">
        <v>638</v>
      </c>
      <c r="B16" s="22" t="s">
        <v>131</v>
      </c>
      <c r="C16" s="23">
        <v>2308</v>
      </c>
      <c r="D16" s="23">
        <v>295</v>
      </c>
      <c r="E16" s="23">
        <v>334</v>
      </c>
      <c r="F16" s="23">
        <v>226</v>
      </c>
      <c r="G16" s="23">
        <v>3995</v>
      </c>
      <c r="H16" s="23">
        <v>2160</v>
      </c>
      <c r="I16" s="23">
        <v>2393</v>
      </c>
      <c r="J16" s="23">
        <v>2366</v>
      </c>
      <c r="K16" s="24"/>
      <c r="L16" s="86">
        <v>1908</v>
      </c>
      <c r="M16" s="86">
        <v>192</v>
      </c>
      <c r="N16" s="86">
        <v>206</v>
      </c>
      <c r="O16" s="86">
        <v>0</v>
      </c>
      <c r="P16" s="86">
        <v>595</v>
      </c>
      <c r="Q16" s="86">
        <v>277</v>
      </c>
      <c r="R16" s="85">
        <v>357</v>
      </c>
      <c r="S16" s="85">
        <v>253</v>
      </c>
      <c r="T16" s="85">
        <v>0</v>
      </c>
      <c r="U16" s="85">
        <v>125</v>
      </c>
      <c r="V16" s="85">
        <v>0</v>
      </c>
      <c r="W16" s="84">
        <v>3798</v>
      </c>
      <c r="X16" s="84">
        <v>2197</v>
      </c>
      <c r="Y16" s="84">
        <v>2</v>
      </c>
      <c r="Z16" s="84">
        <v>1718</v>
      </c>
      <c r="AA16" s="84">
        <v>0</v>
      </c>
      <c r="AB16" s="83">
        <v>2241</v>
      </c>
    </row>
    <row r="17" spans="1:28" ht="15">
      <c r="A17" s="21">
        <v>639</v>
      </c>
      <c r="B17" s="22" t="s">
        <v>130</v>
      </c>
      <c r="C17" s="23">
        <v>1842</v>
      </c>
      <c r="D17" s="23">
        <v>225</v>
      </c>
      <c r="E17" s="23">
        <v>26</v>
      </c>
      <c r="F17" s="23">
        <v>39</v>
      </c>
      <c r="G17" s="23">
        <v>1446</v>
      </c>
      <c r="H17" s="23">
        <v>1093</v>
      </c>
      <c r="I17" s="23">
        <v>1317</v>
      </c>
      <c r="J17" s="23">
        <v>1313</v>
      </c>
      <c r="K17" s="24"/>
      <c r="L17" s="86">
        <v>1768</v>
      </c>
      <c r="M17" s="86">
        <v>183</v>
      </c>
      <c r="N17" s="86">
        <v>201</v>
      </c>
      <c r="O17" s="86">
        <v>12</v>
      </c>
      <c r="P17" s="86">
        <v>231</v>
      </c>
      <c r="Q17" s="86">
        <v>119</v>
      </c>
      <c r="R17" s="85">
        <v>50</v>
      </c>
      <c r="S17" s="85">
        <v>46</v>
      </c>
      <c r="T17" s="85">
        <v>0</v>
      </c>
      <c r="U17" s="85">
        <v>27</v>
      </c>
      <c r="V17" s="85">
        <v>0</v>
      </c>
      <c r="W17" s="84">
        <v>1670</v>
      </c>
      <c r="X17" s="84">
        <v>1040</v>
      </c>
      <c r="Y17" s="84">
        <v>0</v>
      </c>
      <c r="Z17" s="84">
        <v>726</v>
      </c>
      <c r="AA17" s="84">
        <v>75</v>
      </c>
      <c r="AB17" s="83">
        <v>1310</v>
      </c>
    </row>
    <row r="18" spans="1:28" ht="15">
      <c r="A18" s="21">
        <v>620</v>
      </c>
      <c r="B18" s="22" t="s">
        <v>129</v>
      </c>
      <c r="C18" s="23">
        <v>118</v>
      </c>
      <c r="D18" s="23">
        <v>15</v>
      </c>
      <c r="E18" s="23">
        <v>7</v>
      </c>
      <c r="F18" s="23">
        <v>7</v>
      </c>
      <c r="G18" s="23">
        <v>148</v>
      </c>
      <c r="H18" s="23">
        <v>123</v>
      </c>
      <c r="I18" s="23">
        <v>92</v>
      </c>
      <c r="J18" s="23">
        <v>87</v>
      </c>
      <c r="K18" s="24"/>
      <c r="L18" s="86">
        <v>124</v>
      </c>
      <c r="M18" s="86">
        <v>21</v>
      </c>
      <c r="N18" s="86">
        <v>21</v>
      </c>
      <c r="O18" s="86">
        <v>2</v>
      </c>
      <c r="P18" s="86">
        <v>4</v>
      </c>
      <c r="Q18" s="86">
        <v>1</v>
      </c>
      <c r="R18" s="85">
        <v>7</v>
      </c>
      <c r="S18" s="85">
        <v>6</v>
      </c>
      <c r="T18" s="85">
        <v>0</v>
      </c>
      <c r="U18" s="85">
        <v>1</v>
      </c>
      <c r="V18" s="85">
        <v>0</v>
      </c>
      <c r="W18" s="84">
        <v>150</v>
      </c>
      <c r="X18" s="84">
        <v>118</v>
      </c>
      <c r="Y18" s="84">
        <v>0</v>
      </c>
      <c r="Z18" s="84">
        <v>34</v>
      </c>
      <c r="AA18" s="84">
        <v>0</v>
      </c>
      <c r="AB18" s="83">
        <v>91</v>
      </c>
    </row>
    <row r="19" spans="1:28" ht="15">
      <c r="A19" s="21">
        <v>621</v>
      </c>
      <c r="B19" s="22" t="s">
        <v>128</v>
      </c>
      <c r="C19" s="23">
        <v>325</v>
      </c>
      <c r="D19" s="23">
        <v>94</v>
      </c>
      <c r="E19" s="23">
        <v>36</v>
      </c>
      <c r="F19" s="23">
        <v>33</v>
      </c>
      <c r="G19" s="23">
        <v>800</v>
      </c>
      <c r="H19" s="23">
        <v>638</v>
      </c>
      <c r="I19" s="23">
        <v>189</v>
      </c>
      <c r="J19" s="23">
        <v>189</v>
      </c>
      <c r="K19" s="24"/>
      <c r="L19" s="86">
        <v>298</v>
      </c>
      <c r="M19" s="86">
        <v>68</v>
      </c>
      <c r="N19" s="86">
        <v>79</v>
      </c>
      <c r="O19" s="86">
        <v>12</v>
      </c>
      <c r="P19" s="86">
        <v>77</v>
      </c>
      <c r="Q19" s="86">
        <v>18</v>
      </c>
      <c r="R19" s="85">
        <v>35</v>
      </c>
      <c r="S19" s="85">
        <v>33</v>
      </c>
      <c r="T19" s="85">
        <v>12</v>
      </c>
      <c r="U19" s="85">
        <v>7</v>
      </c>
      <c r="V19" s="85">
        <v>0</v>
      </c>
      <c r="W19" s="84">
        <v>806</v>
      </c>
      <c r="X19" s="84">
        <v>628</v>
      </c>
      <c r="Y19" s="84">
        <v>174</v>
      </c>
      <c r="Z19" s="84">
        <v>302</v>
      </c>
      <c r="AA19" s="84">
        <v>1</v>
      </c>
      <c r="AB19" s="83">
        <v>189</v>
      </c>
    </row>
    <row r="20" spans="1:28" ht="15">
      <c r="A20" s="21">
        <v>622</v>
      </c>
      <c r="B20" s="22" t="s">
        <v>127</v>
      </c>
      <c r="C20" s="23">
        <v>245</v>
      </c>
      <c r="D20" s="23">
        <v>34</v>
      </c>
      <c r="E20" s="23">
        <v>7</v>
      </c>
      <c r="F20" s="23">
        <v>5</v>
      </c>
      <c r="G20" s="23">
        <v>293</v>
      </c>
      <c r="H20" s="23">
        <v>237</v>
      </c>
      <c r="I20" s="23">
        <v>147</v>
      </c>
      <c r="J20" s="23">
        <v>135</v>
      </c>
      <c r="K20" s="24"/>
      <c r="L20" s="86">
        <v>323</v>
      </c>
      <c r="M20" s="86">
        <v>94</v>
      </c>
      <c r="N20" s="86">
        <v>102</v>
      </c>
      <c r="O20" s="86">
        <v>7</v>
      </c>
      <c r="P20" s="86">
        <v>54</v>
      </c>
      <c r="Q20" s="86">
        <v>37</v>
      </c>
      <c r="R20" s="85">
        <v>11</v>
      </c>
      <c r="S20" s="85">
        <v>9</v>
      </c>
      <c r="T20" s="85">
        <v>1</v>
      </c>
      <c r="U20" s="85">
        <v>2</v>
      </c>
      <c r="V20" s="85">
        <v>0</v>
      </c>
      <c r="W20" s="84">
        <v>412</v>
      </c>
      <c r="X20" s="84">
        <v>353</v>
      </c>
      <c r="Y20" s="84">
        <v>128</v>
      </c>
      <c r="Z20" s="84">
        <v>127</v>
      </c>
      <c r="AA20" s="84">
        <v>48</v>
      </c>
      <c r="AB20" s="83">
        <v>147</v>
      </c>
    </row>
    <row r="21" spans="1:28" ht="15">
      <c r="A21" s="21">
        <v>623</v>
      </c>
      <c r="B21" s="22" t="s">
        <v>126</v>
      </c>
      <c r="C21" s="23">
        <v>483</v>
      </c>
      <c r="D21" s="23">
        <v>107</v>
      </c>
      <c r="E21" s="23">
        <v>88</v>
      </c>
      <c r="F21" s="23">
        <v>70</v>
      </c>
      <c r="G21" s="23">
        <v>756</v>
      </c>
      <c r="H21" s="23">
        <v>611</v>
      </c>
      <c r="I21" s="23">
        <v>295</v>
      </c>
      <c r="J21" s="23">
        <v>284</v>
      </c>
      <c r="K21" s="24"/>
      <c r="L21" s="86">
        <v>460</v>
      </c>
      <c r="M21" s="86">
        <v>91</v>
      </c>
      <c r="N21" s="86">
        <v>96</v>
      </c>
      <c r="O21" s="86">
        <v>1</v>
      </c>
      <c r="P21" s="86">
        <v>80</v>
      </c>
      <c r="Q21" s="86">
        <v>19</v>
      </c>
      <c r="R21" s="85">
        <v>89</v>
      </c>
      <c r="S21" s="85">
        <v>73</v>
      </c>
      <c r="T21" s="85">
        <v>5</v>
      </c>
      <c r="U21" s="85">
        <v>26</v>
      </c>
      <c r="V21" s="85">
        <v>3</v>
      </c>
      <c r="W21" s="84">
        <v>938</v>
      </c>
      <c r="X21" s="84">
        <v>789</v>
      </c>
      <c r="Y21" s="84">
        <v>55</v>
      </c>
      <c r="Z21" s="84">
        <v>175</v>
      </c>
      <c r="AA21" s="84">
        <v>5</v>
      </c>
      <c r="AB21" s="83">
        <v>288</v>
      </c>
    </row>
    <row r="22" spans="1:28" ht="15">
      <c r="A22" s="21">
        <v>624</v>
      </c>
      <c r="B22" s="22" t="s">
        <v>125</v>
      </c>
      <c r="C22" s="23">
        <v>136</v>
      </c>
      <c r="D22" s="23">
        <v>24</v>
      </c>
      <c r="E22" s="23">
        <v>7</v>
      </c>
      <c r="F22" s="23">
        <v>3</v>
      </c>
      <c r="G22" s="23">
        <v>219</v>
      </c>
      <c r="H22" s="23">
        <v>187</v>
      </c>
      <c r="I22" s="23">
        <v>86</v>
      </c>
      <c r="J22" s="23">
        <v>82</v>
      </c>
      <c r="K22" s="24"/>
      <c r="L22" s="86">
        <v>128</v>
      </c>
      <c r="M22" s="86">
        <v>16</v>
      </c>
      <c r="N22" s="86">
        <v>18</v>
      </c>
      <c r="O22" s="86">
        <v>0</v>
      </c>
      <c r="P22" s="86">
        <v>11</v>
      </c>
      <c r="Q22" s="86">
        <v>0</v>
      </c>
      <c r="R22" s="85">
        <v>8</v>
      </c>
      <c r="S22" s="85">
        <v>4</v>
      </c>
      <c r="T22" s="85">
        <v>0</v>
      </c>
      <c r="U22" s="85">
        <v>0</v>
      </c>
      <c r="V22" s="85">
        <v>0</v>
      </c>
      <c r="W22" s="84">
        <v>271</v>
      </c>
      <c r="X22" s="84">
        <v>244</v>
      </c>
      <c r="Y22" s="84">
        <v>0</v>
      </c>
      <c r="Z22" s="84">
        <v>73</v>
      </c>
      <c r="AA22" s="84">
        <v>0</v>
      </c>
      <c r="AB22" s="83">
        <v>83</v>
      </c>
    </row>
    <row r="23" spans="1:28" ht="15">
      <c r="A23" s="21">
        <v>640</v>
      </c>
      <c r="B23" s="22" t="s">
        <v>124</v>
      </c>
      <c r="C23" s="23">
        <v>5693</v>
      </c>
      <c r="D23" s="23">
        <v>376</v>
      </c>
      <c r="E23" s="23">
        <v>257</v>
      </c>
      <c r="F23" s="23">
        <v>208</v>
      </c>
      <c r="G23" s="23">
        <v>2320</v>
      </c>
      <c r="H23" s="23">
        <v>1511</v>
      </c>
      <c r="I23" s="23">
        <v>2752</v>
      </c>
      <c r="J23" s="23">
        <v>2701</v>
      </c>
      <c r="K23" s="24"/>
      <c r="L23" s="86">
        <v>5445</v>
      </c>
      <c r="M23" s="86">
        <v>321</v>
      </c>
      <c r="N23" s="86">
        <v>344</v>
      </c>
      <c r="O23" s="86">
        <v>22</v>
      </c>
      <c r="P23" s="86">
        <v>390</v>
      </c>
      <c r="Q23" s="86">
        <v>137</v>
      </c>
      <c r="R23" s="85">
        <v>239</v>
      </c>
      <c r="S23" s="85">
        <v>187</v>
      </c>
      <c r="T23" s="85">
        <v>3</v>
      </c>
      <c r="U23" s="85">
        <v>95</v>
      </c>
      <c r="V23" s="85">
        <v>1</v>
      </c>
      <c r="W23" s="84">
        <v>2359</v>
      </c>
      <c r="X23" s="84">
        <v>1525</v>
      </c>
      <c r="Y23" s="84">
        <v>70</v>
      </c>
      <c r="Z23" s="84">
        <v>910</v>
      </c>
      <c r="AA23" s="84">
        <v>88</v>
      </c>
      <c r="AB23" s="83">
        <v>2606</v>
      </c>
    </row>
    <row r="24" spans="1:28" ht="15">
      <c r="A24" s="21">
        <v>625</v>
      </c>
      <c r="B24" s="22" t="s">
        <v>123</v>
      </c>
      <c r="C24" s="23">
        <v>42</v>
      </c>
      <c r="D24" s="23">
        <v>11</v>
      </c>
      <c r="E24" s="23">
        <v>1</v>
      </c>
      <c r="F24" s="23">
        <v>1</v>
      </c>
      <c r="G24" s="23">
        <v>99</v>
      </c>
      <c r="H24" s="23">
        <v>83</v>
      </c>
      <c r="I24" s="23">
        <v>37</v>
      </c>
      <c r="J24" s="23">
        <v>37</v>
      </c>
      <c r="K24" s="24"/>
      <c r="L24" s="86">
        <v>42</v>
      </c>
      <c r="M24" s="86">
        <v>10</v>
      </c>
      <c r="N24" s="86">
        <v>11</v>
      </c>
      <c r="O24" s="86">
        <v>0</v>
      </c>
      <c r="P24" s="86">
        <v>7</v>
      </c>
      <c r="Q24" s="86">
        <v>2</v>
      </c>
      <c r="R24" s="85">
        <v>1</v>
      </c>
      <c r="S24" s="85">
        <v>1</v>
      </c>
      <c r="T24" s="85">
        <v>0</v>
      </c>
      <c r="U24" s="85">
        <v>0</v>
      </c>
      <c r="V24" s="85">
        <v>0</v>
      </c>
      <c r="W24" s="84">
        <v>85</v>
      </c>
      <c r="X24" s="84">
        <v>72</v>
      </c>
      <c r="Y24" s="84">
        <v>0</v>
      </c>
      <c r="Z24" s="84">
        <v>29</v>
      </c>
      <c r="AA24" s="84">
        <v>0</v>
      </c>
      <c r="AB24" s="83">
        <v>39</v>
      </c>
    </row>
    <row r="25" spans="1:28" ht="15">
      <c r="A25" s="21">
        <v>641</v>
      </c>
      <c r="B25" s="22" t="s">
        <v>122</v>
      </c>
      <c r="C25" s="23">
        <v>1585</v>
      </c>
      <c r="D25" s="23">
        <v>273</v>
      </c>
      <c r="E25" s="23">
        <v>109</v>
      </c>
      <c r="F25" s="23">
        <v>76</v>
      </c>
      <c r="G25" s="23">
        <v>1757</v>
      </c>
      <c r="H25" s="23">
        <v>1332</v>
      </c>
      <c r="I25" s="23">
        <v>2170</v>
      </c>
      <c r="J25" s="23">
        <v>2162</v>
      </c>
      <c r="K25" s="24"/>
      <c r="L25" s="86">
        <v>1475</v>
      </c>
      <c r="M25" s="86">
        <v>217</v>
      </c>
      <c r="N25" s="86">
        <v>229</v>
      </c>
      <c r="O25" s="86">
        <v>4</v>
      </c>
      <c r="P25" s="86">
        <v>244</v>
      </c>
      <c r="Q25" s="86">
        <v>90</v>
      </c>
      <c r="R25" s="85">
        <v>112</v>
      </c>
      <c r="S25" s="85">
        <v>83</v>
      </c>
      <c r="T25" s="85">
        <v>4</v>
      </c>
      <c r="U25" s="85">
        <v>15</v>
      </c>
      <c r="V25" s="85">
        <v>0</v>
      </c>
      <c r="W25" s="84">
        <v>1698</v>
      </c>
      <c r="X25" s="84">
        <v>1280</v>
      </c>
      <c r="Y25" s="84">
        <v>263</v>
      </c>
      <c r="Z25" s="84">
        <v>575</v>
      </c>
      <c r="AA25" s="84">
        <v>79</v>
      </c>
      <c r="AB25" s="83">
        <v>2043</v>
      </c>
    </row>
    <row r="26" spans="1:28" ht="15">
      <c r="A26" s="21">
        <v>626</v>
      </c>
      <c r="B26" s="22" t="s">
        <v>121</v>
      </c>
      <c r="C26" s="23">
        <v>493</v>
      </c>
      <c r="D26" s="23">
        <v>124</v>
      </c>
      <c r="E26" s="23">
        <v>14</v>
      </c>
      <c r="F26" s="23">
        <v>10</v>
      </c>
      <c r="G26" s="23">
        <v>513</v>
      </c>
      <c r="H26" s="23">
        <v>401</v>
      </c>
      <c r="I26" s="23">
        <v>475</v>
      </c>
      <c r="J26" s="23">
        <v>451</v>
      </c>
      <c r="K26" s="24"/>
      <c r="L26" s="86">
        <v>456</v>
      </c>
      <c r="M26" s="86">
        <v>94</v>
      </c>
      <c r="N26" s="86">
        <v>113</v>
      </c>
      <c r="O26" s="86">
        <v>2</v>
      </c>
      <c r="P26" s="86">
        <v>75</v>
      </c>
      <c r="Q26" s="86">
        <v>12</v>
      </c>
      <c r="R26" s="85">
        <v>24</v>
      </c>
      <c r="S26" s="85">
        <v>22</v>
      </c>
      <c r="T26" s="85">
        <v>0</v>
      </c>
      <c r="U26" s="85">
        <v>4</v>
      </c>
      <c r="V26" s="85">
        <v>0</v>
      </c>
      <c r="W26" s="84">
        <v>493</v>
      </c>
      <c r="X26" s="84">
        <v>391</v>
      </c>
      <c r="Y26" s="84">
        <v>45</v>
      </c>
      <c r="Z26" s="84">
        <v>145</v>
      </c>
      <c r="AA26" s="84">
        <v>0</v>
      </c>
      <c r="AB26" s="83">
        <v>440</v>
      </c>
    </row>
    <row r="27" spans="1:28" ht="15">
      <c r="A27" s="21">
        <v>627</v>
      </c>
      <c r="B27" s="22" t="s">
        <v>120</v>
      </c>
      <c r="C27" s="23">
        <v>163</v>
      </c>
      <c r="D27" s="23">
        <v>56</v>
      </c>
      <c r="E27" s="23">
        <v>11</v>
      </c>
      <c r="F27" s="23">
        <v>8</v>
      </c>
      <c r="G27" s="23">
        <v>336</v>
      </c>
      <c r="H27" s="23">
        <v>309</v>
      </c>
      <c r="I27" s="23">
        <v>128</v>
      </c>
      <c r="J27" s="23">
        <v>122</v>
      </c>
      <c r="K27" s="24"/>
      <c r="L27" s="86">
        <v>156</v>
      </c>
      <c r="M27" s="86">
        <v>56</v>
      </c>
      <c r="N27" s="86">
        <v>62</v>
      </c>
      <c r="O27" s="86">
        <v>0</v>
      </c>
      <c r="P27" s="86">
        <v>30</v>
      </c>
      <c r="Q27" s="86">
        <v>4</v>
      </c>
      <c r="R27" s="85">
        <v>9</v>
      </c>
      <c r="S27" s="85">
        <v>8</v>
      </c>
      <c r="T27" s="85">
        <v>0</v>
      </c>
      <c r="U27" s="85">
        <v>2</v>
      </c>
      <c r="V27" s="85">
        <v>0</v>
      </c>
      <c r="W27" s="84">
        <v>371</v>
      </c>
      <c r="X27" s="84">
        <v>333</v>
      </c>
      <c r="Y27" s="84">
        <v>1</v>
      </c>
      <c r="Z27" s="84">
        <v>174</v>
      </c>
      <c r="AA27" s="84">
        <v>0</v>
      </c>
      <c r="AB27" s="83">
        <v>122</v>
      </c>
    </row>
    <row r="28" spans="1:28" ht="15">
      <c r="A28" s="21">
        <v>628</v>
      </c>
      <c r="B28" s="22" t="s">
        <v>119</v>
      </c>
      <c r="C28" s="23">
        <v>1008</v>
      </c>
      <c r="D28" s="23">
        <v>163</v>
      </c>
      <c r="E28" s="23">
        <v>29</v>
      </c>
      <c r="F28" s="23">
        <v>25</v>
      </c>
      <c r="G28" s="23">
        <v>780</v>
      </c>
      <c r="H28" s="23">
        <v>654</v>
      </c>
      <c r="I28" s="23">
        <v>220</v>
      </c>
      <c r="J28" s="23">
        <v>217</v>
      </c>
      <c r="K28" s="24"/>
      <c r="L28" s="86">
        <v>1013</v>
      </c>
      <c r="M28" s="86">
        <v>153</v>
      </c>
      <c r="N28" s="86">
        <v>171</v>
      </c>
      <c r="O28" s="86">
        <v>0</v>
      </c>
      <c r="P28" s="86">
        <v>134</v>
      </c>
      <c r="Q28" s="86">
        <v>50</v>
      </c>
      <c r="R28" s="85">
        <v>42</v>
      </c>
      <c r="S28" s="85">
        <v>34</v>
      </c>
      <c r="T28" s="85">
        <v>3</v>
      </c>
      <c r="U28" s="85">
        <v>17</v>
      </c>
      <c r="V28" s="85">
        <v>0</v>
      </c>
      <c r="W28" s="84">
        <v>795</v>
      </c>
      <c r="X28" s="84">
        <v>701</v>
      </c>
      <c r="Y28" s="84">
        <v>28</v>
      </c>
      <c r="Z28" s="84">
        <v>175</v>
      </c>
      <c r="AA28" s="84">
        <v>22</v>
      </c>
      <c r="AB28" s="83">
        <v>219</v>
      </c>
    </row>
    <row r="29" spans="1:28" ht="15">
      <c r="A29" s="21">
        <v>642</v>
      </c>
      <c r="B29" s="22" t="s">
        <v>118</v>
      </c>
      <c r="C29" s="23">
        <v>1614</v>
      </c>
      <c r="D29" s="23">
        <v>287</v>
      </c>
      <c r="E29" s="23">
        <v>350</v>
      </c>
      <c r="F29" s="23">
        <v>295</v>
      </c>
      <c r="G29" s="23">
        <v>1493</v>
      </c>
      <c r="H29" s="23">
        <v>866</v>
      </c>
      <c r="I29" s="23">
        <v>1155</v>
      </c>
      <c r="J29" s="23">
        <v>1148</v>
      </c>
      <c r="K29" s="24"/>
      <c r="L29" s="86">
        <v>1503</v>
      </c>
      <c r="M29" s="86">
        <v>266</v>
      </c>
      <c r="N29" s="86">
        <v>279</v>
      </c>
      <c r="O29" s="86">
        <v>0</v>
      </c>
      <c r="P29" s="86">
        <v>260</v>
      </c>
      <c r="Q29" s="86">
        <v>62</v>
      </c>
      <c r="R29" s="85">
        <v>314</v>
      </c>
      <c r="S29" s="85">
        <v>282</v>
      </c>
      <c r="T29" s="85">
        <v>0</v>
      </c>
      <c r="U29" s="85">
        <v>59</v>
      </c>
      <c r="V29" s="85">
        <v>0</v>
      </c>
      <c r="W29" s="84">
        <v>1337</v>
      </c>
      <c r="X29" s="84">
        <v>924</v>
      </c>
      <c r="Y29" s="84">
        <v>1</v>
      </c>
      <c r="Z29" s="84">
        <v>689</v>
      </c>
      <c r="AA29" s="84">
        <v>105</v>
      </c>
      <c r="AB29" s="83">
        <v>1111</v>
      </c>
    </row>
    <row r="30" spans="1:28" ht="15">
      <c r="A30" s="21">
        <v>629</v>
      </c>
      <c r="B30" s="22" t="s">
        <v>117</v>
      </c>
      <c r="C30" s="23">
        <v>855</v>
      </c>
      <c r="D30" s="23">
        <v>173</v>
      </c>
      <c r="E30" s="23">
        <v>34</v>
      </c>
      <c r="F30" s="23">
        <v>25</v>
      </c>
      <c r="G30" s="23">
        <v>1044</v>
      </c>
      <c r="H30" s="23">
        <v>1001</v>
      </c>
      <c r="I30" s="23">
        <v>216</v>
      </c>
      <c r="J30" s="23">
        <v>213</v>
      </c>
      <c r="K30" s="24"/>
      <c r="L30" s="86">
        <v>810</v>
      </c>
      <c r="M30" s="86">
        <v>133</v>
      </c>
      <c r="N30" s="86">
        <v>155</v>
      </c>
      <c r="O30" s="86">
        <v>3</v>
      </c>
      <c r="P30" s="86">
        <v>185</v>
      </c>
      <c r="Q30" s="86">
        <v>67</v>
      </c>
      <c r="R30" s="85">
        <v>55</v>
      </c>
      <c r="S30" s="85">
        <v>43</v>
      </c>
      <c r="T30" s="85">
        <v>2</v>
      </c>
      <c r="U30" s="85">
        <v>9</v>
      </c>
      <c r="V30" s="85">
        <v>0</v>
      </c>
      <c r="W30" s="84">
        <v>1062</v>
      </c>
      <c r="X30" s="84">
        <v>925</v>
      </c>
      <c r="Y30" s="84">
        <v>183</v>
      </c>
      <c r="Z30" s="84">
        <v>375</v>
      </c>
      <c r="AA30" s="84">
        <v>25</v>
      </c>
      <c r="AB30" s="83">
        <v>228</v>
      </c>
    </row>
    <row r="31" spans="1:28" ht="15">
      <c r="A31" s="21">
        <v>630</v>
      </c>
      <c r="B31" s="22" t="s">
        <v>116</v>
      </c>
      <c r="C31" s="23">
        <v>64</v>
      </c>
      <c r="D31" s="23">
        <v>22</v>
      </c>
      <c r="E31" s="23">
        <v>12</v>
      </c>
      <c r="F31" s="23">
        <v>11</v>
      </c>
      <c r="G31" s="23">
        <v>232</v>
      </c>
      <c r="H31" s="23">
        <v>181</v>
      </c>
      <c r="I31" s="23">
        <v>59</v>
      </c>
      <c r="J31" s="23">
        <v>57</v>
      </c>
      <c r="K31" s="24"/>
      <c r="L31" s="86">
        <v>73</v>
      </c>
      <c r="M31" s="86">
        <v>29</v>
      </c>
      <c r="N31" s="86">
        <v>33</v>
      </c>
      <c r="O31" s="86">
        <v>0</v>
      </c>
      <c r="P31" s="86">
        <v>12</v>
      </c>
      <c r="Q31" s="86">
        <v>3</v>
      </c>
      <c r="R31" s="85">
        <v>12</v>
      </c>
      <c r="S31" s="85">
        <v>10</v>
      </c>
      <c r="T31" s="85">
        <v>0</v>
      </c>
      <c r="U31" s="85">
        <v>3</v>
      </c>
      <c r="V31" s="85">
        <v>0</v>
      </c>
      <c r="W31" s="84">
        <v>234</v>
      </c>
      <c r="X31" s="84">
        <v>187</v>
      </c>
      <c r="Y31" s="84">
        <v>5</v>
      </c>
      <c r="Z31" s="84">
        <v>61</v>
      </c>
      <c r="AA31" s="84">
        <v>0</v>
      </c>
      <c r="AB31" s="83">
        <v>66</v>
      </c>
    </row>
    <row r="32" spans="1:28" ht="15">
      <c r="A32" s="21">
        <v>643</v>
      </c>
      <c r="B32" s="22" t="s">
        <v>115</v>
      </c>
      <c r="C32" s="23">
        <v>2206</v>
      </c>
      <c r="D32" s="23">
        <v>381</v>
      </c>
      <c r="E32" s="23">
        <v>217</v>
      </c>
      <c r="F32" s="23">
        <v>135</v>
      </c>
      <c r="G32" s="23">
        <v>3703</v>
      </c>
      <c r="H32" s="23">
        <v>2607</v>
      </c>
      <c r="I32" s="23">
        <v>3168</v>
      </c>
      <c r="J32" s="23">
        <v>3157</v>
      </c>
      <c r="K32" s="24"/>
      <c r="L32" s="86">
        <v>2000</v>
      </c>
      <c r="M32" s="86">
        <v>235</v>
      </c>
      <c r="N32" s="86">
        <v>250</v>
      </c>
      <c r="O32" s="86">
        <v>5</v>
      </c>
      <c r="P32" s="86">
        <v>541</v>
      </c>
      <c r="Q32" s="86">
        <v>182</v>
      </c>
      <c r="R32" s="85">
        <v>192</v>
      </c>
      <c r="S32" s="85">
        <v>152</v>
      </c>
      <c r="T32" s="85">
        <v>0</v>
      </c>
      <c r="U32" s="85">
        <v>74</v>
      </c>
      <c r="V32" s="85">
        <v>0</v>
      </c>
      <c r="W32" s="84">
        <v>3455</v>
      </c>
      <c r="X32" s="84">
        <v>2402</v>
      </c>
      <c r="Y32" s="84">
        <v>247</v>
      </c>
      <c r="Z32" s="84">
        <v>2070</v>
      </c>
      <c r="AA32" s="84">
        <v>199</v>
      </c>
      <c r="AB32" s="83">
        <v>3036</v>
      </c>
    </row>
    <row r="33" spans="1:28" ht="15">
      <c r="A33" s="21">
        <v>631</v>
      </c>
      <c r="B33" s="22" t="s">
        <v>114</v>
      </c>
      <c r="C33" s="23">
        <v>3</v>
      </c>
      <c r="D33" s="23">
        <v>0</v>
      </c>
      <c r="E33" s="23">
        <v>9</v>
      </c>
      <c r="F33" s="23">
        <v>1</v>
      </c>
      <c r="G33" s="23">
        <v>209</v>
      </c>
      <c r="H33" s="23">
        <v>1</v>
      </c>
      <c r="I33" s="23">
        <v>0</v>
      </c>
      <c r="J33" s="23">
        <v>0</v>
      </c>
      <c r="K33" s="24"/>
      <c r="L33" s="86">
        <v>5</v>
      </c>
      <c r="M33" s="86">
        <v>2</v>
      </c>
      <c r="N33" s="86">
        <v>5</v>
      </c>
      <c r="O33" s="86">
        <v>0</v>
      </c>
      <c r="P33" s="86">
        <v>0</v>
      </c>
      <c r="Q33" s="86">
        <v>0</v>
      </c>
      <c r="R33" s="85">
        <v>0</v>
      </c>
      <c r="S33" s="85">
        <v>0</v>
      </c>
      <c r="T33" s="85">
        <v>0</v>
      </c>
      <c r="U33" s="85">
        <v>7</v>
      </c>
      <c r="V33" s="85">
        <v>0</v>
      </c>
      <c r="W33" s="84">
        <v>52</v>
      </c>
      <c r="X33" s="84">
        <v>50</v>
      </c>
      <c r="Y33" s="84">
        <v>33</v>
      </c>
      <c r="Z33" s="84">
        <v>258</v>
      </c>
      <c r="AA33" s="84">
        <v>13</v>
      </c>
      <c r="AB33" s="83">
        <v>3</v>
      </c>
    </row>
    <row r="34" spans="1:28" ht="15">
      <c r="A34" s="21">
        <v>644</v>
      </c>
      <c r="B34" s="22" t="s">
        <v>113</v>
      </c>
      <c r="C34" s="23">
        <v>1105</v>
      </c>
      <c r="D34" s="23">
        <v>224</v>
      </c>
      <c r="E34" s="23">
        <v>141</v>
      </c>
      <c r="F34" s="23">
        <v>83</v>
      </c>
      <c r="G34" s="23">
        <v>1944</v>
      </c>
      <c r="H34" s="23">
        <v>1141</v>
      </c>
      <c r="I34" s="23">
        <v>1694</v>
      </c>
      <c r="J34" s="23">
        <v>1691</v>
      </c>
      <c r="K34" s="24"/>
      <c r="L34" s="86">
        <v>1025</v>
      </c>
      <c r="M34" s="86">
        <v>185</v>
      </c>
      <c r="N34" s="86">
        <v>200</v>
      </c>
      <c r="O34" s="86">
        <v>17</v>
      </c>
      <c r="P34" s="86">
        <v>279</v>
      </c>
      <c r="Q34" s="86">
        <v>89</v>
      </c>
      <c r="R34" s="85">
        <v>142</v>
      </c>
      <c r="S34" s="85">
        <v>84</v>
      </c>
      <c r="T34" s="85">
        <v>0</v>
      </c>
      <c r="U34" s="85">
        <v>54</v>
      </c>
      <c r="V34" s="85">
        <v>3</v>
      </c>
      <c r="W34" s="84">
        <v>1994</v>
      </c>
      <c r="X34" s="84">
        <v>1243</v>
      </c>
      <c r="Y34" s="84">
        <v>19</v>
      </c>
      <c r="Z34" s="84">
        <v>866</v>
      </c>
      <c r="AA34" s="84">
        <v>143</v>
      </c>
      <c r="AB34" s="83">
        <v>1672</v>
      </c>
    </row>
    <row r="35" spans="1:28" ht="15">
      <c r="A35" s="21">
        <v>632</v>
      </c>
      <c r="B35" s="22" t="s">
        <v>112</v>
      </c>
      <c r="C35" s="23">
        <v>386</v>
      </c>
      <c r="D35" s="23">
        <v>103</v>
      </c>
      <c r="E35" s="23">
        <v>47</v>
      </c>
      <c r="F35" s="23">
        <v>10</v>
      </c>
      <c r="G35" s="23">
        <v>437</v>
      </c>
      <c r="H35" s="23">
        <v>342</v>
      </c>
      <c r="I35" s="23">
        <v>342</v>
      </c>
      <c r="J35" s="23">
        <v>320</v>
      </c>
      <c r="K35" s="24"/>
      <c r="L35" s="86">
        <v>366</v>
      </c>
      <c r="M35" s="86">
        <v>90</v>
      </c>
      <c r="N35" s="86">
        <v>94</v>
      </c>
      <c r="O35" s="86">
        <v>12</v>
      </c>
      <c r="P35" s="86">
        <v>58</v>
      </c>
      <c r="Q35" s="86">
        <v>11</v>
      </c>
      <c r="R35" s="85">
        <v>39</v>
      </c>
      <c r="S35" s="85">
        <v>7</v>
      </c>
      <c r="T35" s="85">
        <v>0</v>
      </c>
      <c r="U35" s="85">
        <v>5</v>
      </c>
      <c r="V35" s="85">
        <v>0</v>
      </c>
      <c r="W35" s="84">
        <v>388</v>
      </c>
      <c r="X35" s="84">
        <v>316</v>
      </c>
      <c r="Y35" s="84">
        <v>42</v>
      </c>
      <c r="Z35" s="84">
        <v>110</v>
      </c>
      <c r="AA35" s="84">
        <v>4</v>
      </c>
      <c r="AB35" s="83">
        <v>343</v>
      </c>
    </row>
    <row r="36" spans="1:28" ht="15">
      <c r="A36" s="21">
        <v>633</v>
      </c>
      <c r="B36" s="22" t="s">
        <v>111</v>
      </c>
      <c r="C36" s="23">
        <v>41</v>
      </c>
      <c r="D36" s="23">
        <v>25</v>
      </c>
      <c r="E36" s="23">
        <v>1</v>
      </c>
      <c r="F36" s="23">
        <v>1</v>
      </c>
      <c r="G36" s="23">
        <v>105</v>
      </c>
      <c r="H36" s="23">
        <v>85</v>
      </c>
      <c r="I36" s="23">
        <v>59</v>
      </c>
      <c r="J36" s="23">
        <v>55</v>
      </c>
      <c r="K36" s="24"/>
      <c r="L36" s="86">
        <v>39</v>
      </c>
      <c r="M36" s="86">
        <v>22</v>
      </c>
      <c r="N36" s="86">
        <v>24</v>
      </c>
      <c r="O36" s="86">
        <v>0</v>
      </c>
      <c r="P36" s="86">
        <v>21</v>
      </c>
      <c r="Q36" s="86">
        <v>4</v>
      </c>
      <c r="R36" s="85">
        <v>4</v>
      </c>
      <c r="S36" s="85">
        <v>2</v>
      </c>
      <c r="T36" s="85">
        <v>0</v>
      </c>
      <c r="U36" s="85">
        <v>0</v>
      </c>
      <c r="V36" s="85">
        <v>0</v>
      </c>
      <c r="W36" s="84">
        <v>104</v>
      </c>
      <c r="X36" s="84">
        <v>79</v>
      </c>
      <c r="Y36" s="84">
        <v>0</v>
      </c>
      <c r="Z36" s="84">
        <v>44</v>
      </c>
      <c r="AA36" s="84">
        <v>0</v>
      </c>
      <c r="AB36" s="83">
        <v>55</v>
      </c>
    </row>
    <row r="37" spans="1:28" ht="15">
      <c r="A37" s="21">
        <v>634</v>
      </c>
      <c r="B37" s="22" t="s">
        <v>110</v>
      </c>
      <c r="C37" s="23">
        <v>156</v>
      </c>
      <c r="D37" s="23">
        <v>60</v>
      </c>
      <c r="E37" s="23">
        <v>3</v>
      </c>
      <c r="F37" s="23">
        <v>3</v>
      </c>
      <c r="G37" s="23">
        <v>197</v>
      </c>
      <c r="H37" s="23">
        <v>172</v>
      </c>
      <c r="I37" s="23">
        <v>167</v>
      </c>
      <c r="J37" s="23">
        <v>161</v>
      </c>
      <c r="K37" s="24"/>
      <c r="L37" s="86">
        <v>136</v>
      </c>
      <c r="M37" s="86">
        <v>43</v>
      </c>
      <c r="N37" s="86">
        <v>48</v>
      </c>
      <c r="O37" s="86">
        <v>0</v>
      </c>
      <c r="P37" s="86">
        <v>73</v>
      </c>
      <c r="Q37" s="86">
        <v>25</v>
      </c>
      <c r="R37" s="85">
        <v>14</v>
      </c>
      <c r="S37" s="85">
        <v>11</v>
      </c>
      <c r="T37" s="85">
        <v>6</v>
      </c>
      <c r="U37" s="85">
        <v>0</v>
      </c>
      <c r="V37" s="85">
        <v>0</v>
      </c>
      <c r="W37" s="84">
        <v>177</v>
      </c>
      <c r="X37" s="84">
        <v>156</v>
      </c>
      <c r="Y37" s="84">
        <v>48</v>
      </c>
      <c r="Z37" s="84">
        <v>82</v>
      </c>
      <c r="AA37" s="84">
        <v>4</v>
      </c>
      <c r="AB37" s="83">
        <v>168</v>
      </c>
    </row>
    <row r="38" spans="1:28" ht="15">
      <c r="A38" s="21">
        <v>645</v>
      </c>
      <c r="B38" s="22" t="s">
        <v>109</v>
      </c>
      <c r="C38" s="23">
        <v>861</v>
      </c>
      <c r="D38" s="23">
        <v>185</v>
      </c>
      <c r="E38" s="23">
        <v>102</v>
      </c>
      <c r="F38" s="23">
        <v>76</v>
      </c>
      <c r="G38" s="23">
        <v>1443</v>
      </c>
      <c r="H38" s="23">
        <v>973</v>
      </c>
      <c r="I38" s="23">
        <v>1155</v>
      </c>
      <c r="J38" s="23">
        <v>1125</v>
      </c>
      <c r="K38" s="24"/>
      <c r="L38" s="86">
        <v>796</v>
      </c>
      <c r="M38" s="86">
        <v>144</v>
      </c>
      <c r="N38" s="86">
        <v>154</v>
      </c>
      <c r="O38" s="86">
        <v>0</v>
      </c>
      <c r="P38" s="86">
        <v>264</v>
      </c>
      <c r="Q38" s="86">
        <v>103</v>
      </c>
      <c r="R38" s="85">
        <v>86</v>
      </c>
      <c r="S38" s="85">
        <v>73</v>
      </c>
      <c r="T38" s="85">
        <v>0</v>
      </c>
      <c r="U38" s="85">
        <v>36</v>
      </c>
      <c r="V38" s="85">
        <v>0</v>
      </c>
      <c r="W38" s="84">
        <v>1417</v>
      </c>
      <c r="X38" s="84">
        <v>980</v>
      </c>
      <c r="Y38" s="84">
        <v>91</v>
      </c>
      <c r="Z38" s="84">
        <v>690</v>
      </c>
      <c r="AA38" s="84">
        <v>133</v>
      </c>
      <c r="AB38" s="83">
        <v>1138</v>
      </c>
    </row>
    <row r="39" spans="1:28" ht="15">
      <c r="A39" s="21">
        <v>635</v>
      </c>
      <c r="B39" s="22" t="s">
        <v>108</v>
      </c>
      <c r="C39" s="23">
        <v>1503</v>
      </c>
      <c r="D39" s="23">
        <v>259</v>
      </c>
      <c r="E39" s="23">
        <v>80</v>
      </c>
      <c r="F39" s="23">
        <v>41</v>
      </c>
      <c r="G39" s="23">
        <v>1935</v>
      </c>
      <c r="H39" s="23">
        <v>1185</v>
      </c>
      <c r="I39" s="23">
        <v>1051</v>
      </c>
      <c r="J39" s="23">
        <v>1048</v>
      </c>
      <c r="K39" s="24"/>
      <c r="L39" s="86">
        <v>1307</v>
      </c>
      <c r="M39" s="86">
        <v>154</v>
      </c>
      <c r="N39" s="86">
        <v>163</v>
      </c>
      <c r="O39" s="86">
        <v>0</v>
      </c>
      <c r="P39" s="86">
        <v>520</v>
      </c>
      <c r="Q39" s="86">
        <v>219</v>
      </c>
      <c r="R39" s="85">
        <v>67</v>
      </c>
      <c r="S39" s="85">
        <v>55</v>
      </c>
      <c r="T39" s="85">
        <v>0</v>
      </c>
      <c r="U39" s="85">
        <v>20</v>
      </c>
      <c r="V39" s="85">
        <v>7</v>
      </c>
      <c r="W39" s="84">
        <v>1934</v>
      </c>
      <c r="X39" s="84">
        <v>1553</v>
      </c>
      <c r="Y39" s="84">
        <v>0</v>
      </c>
      <c r="Z39" s="84">
        <v>671</v>
      </c>
      <c r="AA39" s="84">
        <v>308</v>
      </c>
      <c r="AB39" s="83">
        <v>912</v>
      </c>
    </row>
    <row r="40" spans="1:28" ht="15">
      <c r="A40" s="21">
        <v>646</v>
      </c>
      <c r="B40" s="22" t="s">
        <v>107</v>
      </c>
      <c r="C40" s="23">
        <v>3534</v>
      </c>
      <c r="D40" s="23">
        <v>258</v>
      </c>
      <c r="E40" s="23">
        <v>94</v>
      </c>
      <c r="F40" s="23">
        <v>52</v>
      </c>
      <c r="G40" s="23">
        <v>1518</v>
      </c>
      <c r="H40" s="23">
        <v>1033</v>
      </c>
      <c r="I40" s="23">
        <v>1464</v>
      </c>
      <c r="J40" s="23">
        <v>1443</v>
      </c>
      <c r="K40" s="24"/>
      <c r="L40" s="86">
        <v>3403</v>
      </c>
      <c r="M40" s="86">
        <v>219</v>
      </c>
      <c r="N40" s="86">
        <v>239</v>
      </c>
      <c r="O40" s="86">
        <v>17</v>
      </c>
      <c r="P40" s="86">
        <v>333</v>
      </c>
      <c r="Q40" s="86">
        <v>125</v>
      </c>
      <c r="R40" s="85">
        <v>99</v>
      </c>
      <c r="S40" s="85">
        <v>69</v>
      </c>
      <c r="T40" s="85">
        <v>0</v>
      </c>
      <c r="U40" s="85">
        <v>19</v>
      </c>
      <c r="V40" s="85">
        <v>0</v>
      </c>
      <c r="W40" s="84">
        <v>1540</v>
      </c>
      <c r="X40" s="84">
        <v>1189</v>
      </c>
      <c r="Y40" s="84">
        <v>1</v>
      </c>
      <c r="Z40" s="84">
        <v>702</v>
      </c>
      <c r="AA40" s="84">
        <v>0</v>
      </c>
      <c r="AB40" s="83">
        <v>1438</v>
      </c>
    </row>
    <row r="41" spans="1:28" ht="15">
      <c r="A41" s="21">
        <v>636</v>
      </c>
      <c r="B41" s="22" t="s">
        <v>106</v>
      </c>
      <c r="C41" s="23">
        <v>609</v>
      </c>
      <c r="D41" s="23">
        <v>201</v>
      </c>
      <c r="E41" s="23">
        <v>54</v>
      </c>
      <c r="F41" s="23">
        <v>28</v>
      </c>
      <c r="G41" s="23">
        <v>1317</v>
      </c>
      <c r="H41" s="23">
        <v>797</v>
      </c>
      <c r="I41" s="23">
        <v>436</v>
      </c>
      <c r="J41" s="23">
        <v>432</v>
      </c>
      <c r="K41" s="24"/>
      <c r="L41" s="86">
        <v>554</v>
      </c>
      <c r="M41" s="86">
        <v>159</v>
      </c>
      <c r="N41" s="86">
        <v>169</v>
      </c>
      <c r="O41" s="86">
        <v>0</v>
      </c>
      <c r="P41" s="86">
        <v>194</v>
      </c>
      <c r="Q41" s="86">
        <v>65</v>
      </c>
      <c r="R41" s="85">
        <v>85</v>
      </c>
      <c r="S41" s="85">
        <v>63</v>
      </c>
      <c r="T41" s="85">
        <v>0</v>
      </c>
      <c r="U41" s="85">
        <v>16</v>
      </c>
      <c r="V41" s="85">
        <v>0</v>
      </c>
      <c r="W41" s="84">
        <v>1306</v>
      </c>
      <c r="X41" s="84">
        <v>853</v>
      </c>
      <c r="Y41" s="84">
        <v>1</v>
      </c>
      <c r="Z41" s="84">
        <v>344</v>
      </c>
      <c r="AA41" s="84">
        <v>57</v>
      </c>
      <c r="AB41" s="83">
        <v>389</v>
      </c>
    </row>
    <row r="42" spans="1:28" ht="15">
      <c r="A42" s="21">
        <v>637</v>
      </c>
      <c r="B42" s="22" t="s">
        <v>105</v>
      </c>
      <c r="C42" s="23">
        <v>209</v>
      </c>
      <c r="D42" s="23">
        <v>34</v>
      </c>
      <c r="E42" s="23">
        <v>10</v>
      </c>
      <c r="F42" s="23">
        <v>10</v>
      </c>
      <c r="G42" s="23">
        <v>249</v>
      </c>
      <c r="H42" s="23">
        <v>203</v>
      </c>
      <c r="I42" s="23">
        <v>179</v>
      </c>
      <c r="J42" s="23">
        <v>175</v>
      </c>
      <c r="K42" s="24"/>
      <c r="L42" s="86">
        <v>212</v>
      </c>
      <c r="M42" s="86">
        <v>37</v>
      </c>
      <c r="N42" s="86">
        <v>45</v>
      </c>
      <c r="O42" s="86">
        <v>5</v>
      </c>
      <c r="P42" s="86">
        <v>17</v>
      </c>
      <c r="Q42" s="86">
        <v>5</v>
      </c>
      <c r="R42" s="85">
        <v>6</v>
      </c>
      <c r="S42" s="85">
        <v>6</v>
      </c>
      <c r="T42" s="85">
        <v>0</v>
      </c>
      <c r="U42" s="85">
        <v>6</v>
      </c>
      <c r="V42" s="85">
        <v>0</v>
      </c>
      <c r="W42" s="84">
        <v>250</v>
      </c>
      <c r="X42" s="84">
        <v>209</v>
      </c>
      <c r="Y42" s="84">
        <v>15</v>
      </c>
      <c r="Z42" s="84">
        <v>68</v>
      </c>
      <c r="AA42" s="84">
        <v>0</v>
      </c>
      <c r="AB42" s="83">
        <v>176</v>
      </c>
    </row>
    <row r="43" spans="1:28" ht="15" customHeight="1" hidden="1">
      <c r="A43" s="21"/>
      <c r="B43" s="22"/>
      <c r="C43" s="23"/>
      <c r="D43" s="23"/>
      <c r="E43" s="23"/>
      <c r="F43" s="23"/>
      <c r="G43" s="23"/>
      <c r="H43" s="23"/>
      <c r="I43" s="23"/>
      <c r="J43" s="23"/>
      <c r="K43" s="24"/>
      <c r="L43" s="86"/>
      <c r="M43" s="86"/>
      <c r="N43" s="86"/>
      <c r="O43" s="86"/>
      <c r="P43" s="86"/>
      <c r="Q43" s="86"/>
      <c r="R43" s="85"/>
      <c r="S43" s="85"/>
      <c r="T43" s="85"/>
      <c r="U43" s="85"/>
      <c r="V43" s="85"/>
      <c r="W43" s="84"/>
      <c r="X43" s="84"/>
      <c r="Y43" s="84"/>
      <c r="Z43" s="84"/>
      <c r="AA43" s="84"/>
      <c r="AB43" s="83"/>
    </row>
    <row r="44" spans="1:28" ht="15" customHeight="1" hidden="1">
      <c r="A44" s="21"/>
      <c r="B44" s="22"/>
      <c r="C44" s="23"/>
      <c r="D44" s="23"/>
      <c r="E44" s="23"/>
      <c r="F44" s="23"/>
      <c r="G44" s="23"/>
      <c r="H44" s="23"/>
      <c r="I44" s="23"/>
      <c r="J44" s="23"/>
      <c r="K44" s="24"/>
      <c r="L44" s="86"/>
      <c r="M44" s="86"/>
      <c r="N44" s="86"/>
      <c r="O44" s="86"/>
      <c r="P44" s="86"/>
      <c r="Q44" s="86"/>
      <c r="R44" s="85"/>
      <c r="S44" s="85"/>
      <c r="T44" s="85"/>
      <c r="U44" s="85"/>
      <c r="V44" s="85"/>
      <c r="W44" s="84"/>
      <c r="X44" s="84"/>
      <c r="Y44" s="84"/>
      <c r="Z44" s="84"/>
      <c r="AA44" s="84"/>
      <c r="AB44" s="83"/>
    </row>
    <row r="45" spans="1:28" ht="15" customHeight="1" hidden="1">
      <c r="A45" s="21"/>
      <c r="B45" s="22"/>
      <c r="C45" s="23"/>
      <c r="D45" s="23"/>
      <c r="E45" s="23"/>
      <c r="F45" s="23"/>
      <c r="G45" s="23"/>
      <c r="H45" s="23"/>
      <c r="I45" s="23"/>
      <c r="J45" s="23"/>
      <c r="K45" s="24"/>
      <c r="L45" s="86"/>
      <c r="M45" s="86"/>
      <c r="N45" s="86"/>
      <c r="O45" s="86"/>
      <c r="P45" s="86"/>
      <c r="Q45" s="86"/>
      <c r="R45" s="85"/>
      <c r="S45" s="85"/>
      <c r="T45" s="85"/>
      <c r="U45" s="85"/>
      <c r="V45" s="85"/>
      <c r="W45" s="84"/>
      <c r="X45" s="84"/>
      <c r="Y45" s="84"/>
      <c r="Z45" s="84"/>
      <c r="AA45" s="84"/>
      <c r="AB45" s="83"/>
    </row>
    <row r="46" spans="1:28" ht="15" customHeight="1" hidden="1">
      <c r="A46" s="21"/>
      <c r="B46" s="22"/>
      <c r="C46" s="23"/>
      <c r="D46" s="23"/>
      <c r="E46" s="23"/>
      <c r="F46" s="23"/>
      <c r="G46" s="23"/>
      <c r="H46" s="23"/>
      <c r="I46" s="23"/>
      <c r="J46" s="23"/>
      <c r="K46" s="24"/>
      <c r="L46" s="86"/>
      <c r="M46" s="86"/>
      <c r="N46" s="86"/>
      <c r="O46" s="86"/>
      <c r="P46" s="86"/>
      <c r="Q46" s="86"/>
      <c r="R46" s="85"/>
      <c r="S46" s="85"/>
      <c r="T46" s="85"/>
      <c r="U46" s="85"/>
      <c r="V46" s="85"/>
      <c r="W46" s="84"/>
      <c r="X46" s="84"/>
      <c r="Y46" s="84"/>
      <c r="Z46" s="84"/>
      <c r="AA46" s="84"/>
      <c r="AB46" s="83"/>
    </row>
    <row r="47" spans="1:28" ht="15" customHeight="1" hidden="1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4"/>
      <c r="L47" s="86"/>
      <c r="M47" s="86"/>
      <c r="N47" s="86"/>
      <c r="O47" s="86"/>
      <c r="P47" s="86"/>
      <c r="Q47" s="86"/>
      <c r="R47" s="85"/>
      <c r="S47" s="85"/>
      <c r="T47" s="85"/>
      <c r="U47" s="85"/>
      <c r="V47" s="85"/>
      <c r="W47" s="84"/>
      <c r="X47" s="84"/>
      <c r="Y47" s="84"/>
      <c r="Z47" s="84"/>
      <c r="AA47" s="84"/>
      <c r="AB47" s="83"/>
    </row>
    <row r="48" spans="1:28" ht="15" customHeight="1" hidden="1">
      <c r="A48" s="21"/>
      <c r="B48" s="22"/>
      <c r="C48" s="23"/>
      <c r="D48" s="23"/>
      <c r="E48" s="23"/>
      <c r="F48" s="23"/>
      <c r="G48" s="23"/>
      <c r="H48" s="23"/>
      <c r="I48" s="23"/>
      <c r="J48" s="23"/>
      <c r="K48" s="24"/>
      <c r="L48" s="86"/>
      <c r="M48" s="86"/>
      <c r="N48" s="86"/>
      <c r="O48" s="86"/>
      <c r="P48" s="86"/>
      <c r="Q48" s="86"/>
      <c r="R48" s="85"/>
      <c r="S48" s="85"/>
      <c r="T48" s="85"/>
      <c r="U48" s="85"/>
      <c r="V48" s="85"/>
      <c r="W48" s="84"/>
      <c r="X48" s="84"/>
      <c r="Y48" s="84"/>
      <c r="Z48" s="84"/>
      <c r="AA48" s="84"/>
      <c r="AB48" s="83"/>
    </row>
    <row r="49" spans="1:28" ht="15" customHeight="1" hidden="1">
      <c r="A49" s="21"/>
      <c r="B49" s="22"/>
      <c r="C49" s="23"/>
      <c r="D49" s="23"/>
      <c r="E49" s="23"/>
      <c r="F49" s="23"/>
      <c r="G49" s="23"/>
      <c r="H49" s="23"/>
      <c r="I49" s="23"/>
      <c r="J49" s="23"/>
      <c r="K49" s="24"/>
      <c r="L49" s="86"/>
      <c r="M49" s="86"/>
      <c r="N49" s="86"/>
      <c r="O49" s="86"/>
      <c r="P49" s="86"/>
      <c r="Q49" s="86"/>
      <c r="R49" s="85"/>
      <c r="S49" s="85"/>
      <c r="T49" s="85"/>
      <c r="U49" s="85"/>
      <c r="V49" s="85"/>
      <c r="W49" s="84"/>
      <c r="X49" s="84"/>
      <c r="Y49" s="84"/>
      <c r="Z49" s="84"/>
      <c r="AA49" s="84"/>
      <c r="AB49" s="83"/>
    </row>
    <row r="50" spans="1:28" ht="15" customHeight="1" hidden="1">
      <c r="A50" s="21"/>
      <c r="B50" s="22"/>
      <c r="C50" s="23"/>
      <c r="D50" s="23"/>
      <c r="E50" s="23"/>
      <c r="F50" s="23"/>
      <c r="G50" s="23"/>
      <c r="H50" s="23"/>
      <c r="I50" s="23"/>
      <c r="J50" s="23"/>
      <c r="K50" s="24"/>
      <c r="L50" s="86"/>
      <c r="M50" s="86"/>
      <c r="N50" s="86"/>
      <c r="O50" s="86"/>
      <c r="P50" s="86"/>
      <c r="Q50" s="86"/>
      <c r="R50" s="85"/>
      <c r="S50" s="85"/>
      <c r="T50" s="85"/>
      <c r="U50" s="85"/>
      <c r="V50" s="85"/>
      <c r="W50" s="84"/>
      <c r="X50" s="84"/>
      <c r="Y50" s="84"/>
      <c r="Z50" s="84"/>
      <c r="AA50" s="84"/>
      <c r="AB50" s="83"/>
    </row>
    <row r="51" spans="1:28" ht="15" customHeight="1" hidden="1">
      <c r="A51" s="21"/>
      <c r="B51" s="25"/>
      <c r="C51" s="23"/>
      <c r="D51" s="23"/>
      <c r="E51" s="23"/>
      <c r="F51" s="23"/>
      <c r="G51" s="23"/>
      <c r="H51" s="23"/>
      <c r="I51" s="23"/>
      <c r="J51" s="23"/>
      <c r="K51" s="24"/>
      <c r="L51" s="86"/>
      <c r="M51" s="86"/>
      <c r="N51" s="86"/>
      <c r="O51" s="86"/>
      <c r="P51" s="86"/>
      <c r="Q51" s="86"/>
      <c r="R51" s="85"/>
      <c r="S51" s="85"/>
      <c r="T51" s="85"/>
      <c r="U51" s="85"/>
      <c r="V51" s="85"/>
      <c r="W51" s="84"/>
      <c r="X51" s="84"/>
      <c r="Y51" s="84"/>
      <c r="Z51" s="84"/>
      <c r="AA51" s="84"/>
      <c r="AB51" s="83"/>
    </row>
    <row r="52" spans="1:28" ht="15" customHeight="1" hidden="1">
      <c r="A52" s="21"/>
      <c r="B52" s="25"/>
      <c r="C52" s="23"/>
      <c r="D52" s="23"/>
      <c r="E52" s="23"/>
      <c r="F52" s="23"/>
      <c r="G52" s="23"/>
      <c r="H52" s="23"/>
      <c r="I52" s="23"/>
      <c r="J52" s="23"/>
      <c r="K52" s="24"/>
      <c r="L52" s="86"/>
      <c r="M52" s="86"/>
      <c r="N52" s="86"/>
      <c r="O52" s="86"/>
      <c r="P52" s="86"/>
      <c r="Q52" s="86"/>
      <c r="R52" s="85"/>
      <c r="S52" s="85"/>
      <c r="T52" s="85"/>
      <c r="U52" s="85"/>
      <c r="V52" s="85"/>
      <c r="W52" s="84"/>
      <c r="X52" s="84"/>
      <c r="Y52" s="84"/>
      <c r="Z52" s="84"/>
      <c r="AA52" s="84"/>
      <c r="AB52" s="83"/>
    </row>
    <row r="53" spans="1:28" ht="15" customHeight="1" hidden="1">
      <c r="A53" s="21"/>
      <c r="B53" s="25"/>
      <c r="C53" s="23"/>
      <c r="D53" s="23"/>
      <c r="E53" s="23"/>
      <c r="F53" s="23"/>
      <c r="G53" s="23"/>
      <c r="H53" s="23"/>
      <c r="I53" s="23"/>
      <c r="J53" s="23"/>
      <c r="K53" s="24"/>
      <c r="L53" s="86"/>
      <c r="M53" s="86"/>
      <c r="N53" s="86"/>
      <c r="O53" s="86"/>
      <c r="P53" s="86"/>
      <c r="Q53" s="86"/>
      <c r="R53" s="85"/>
      <c r="S53" s="85"/>
      <c r="T53" s="85"/>
      <c r="U53" s="85"/>
      <c r="V53" s="85"/>
      <c r="W53" s="84"/>
      <c r="X53" s="84"/>
      <c r="Y53" s="84"/>
      <c r="Z53" s="84"/>
      <c r="AA53" s="84"/>
      <c r="AB53" s="83"/>
    </row>
    <row r="54" spans="1:28" ht="15" customHeight="1" hidden="1">
      <c r="A54" s="21"/>
      <c r="B54" s="25"/>
      <c r="C54" s="23"/>
      <c r="D54" s="23"/>
      <c r="E54" s="23"/>
      <c r="F54" s="23"/>
      <c r="G54" s="23"/>
      <c r="H54" s="23"/>
      <c r="I54" s="23"/>
      <c r="J54" s="23"/>
      <c r="K54" s="24"/>
      <c r="L54" s="86"/>
      <c r="M54" s="86"/>
      <c r="N54" s="86"/>
      <c r="O54" s="86"/>
      <c r="P54" s="86"/>
      <c r="Q54" s="86"/>
      <c r="R54" s="85"/>
      <c r="S54" s="85"/>
      <c r="T54" s="85"/>
      <c r="U54" s="85"/>
      <c r="V54" s="85"/>
      <c r="W54" s="84"/>
      <c r="X54" s="84"/>
      <c r="Y54" s="84"/>
      <c r="Z54" s="84"/>
      <c r="AA54" s="84"/>
      <c r="AB54" s="83"/>
    </row>
    <row r="55" spans="1:28" ht="15" customHeight="1" hidden="1">
      <c r="A55" s="21"/>
      <c r="B55" s="25"/>
      <c r="C55" s="23"/>
      <c r="D55" s="23"/>
      <c r="E55" s="23"/>
      <c r="F55" s="23"/>
      <c r="G55" s="23"/>
      <c r="H55" s="23"/>
      <c r="I55" s="23"/>
      <c r="J55" s="23"/>
      <c r="K55" s="24"/>
      <c r="L55" s="86"/>
      <c r="M55" s="86"/>
      <c r="N55" s="86"/>
      <c r="O55" s="86"/>
      <c r="P55" s="86"/>
      <c r="Q55" s="86"/>
      <c r="R55" s="85"/>
      <c r="S55" s="85"/>
      <c r="T55" s="85"/>
      <c r="U55" s="85"/>
      <c r="V55" s="85"/>
      <c r="W55" s="84"/>
      <c r="X55" s="84"/>
      <c r="Y55" s="84"/>
      <c r="Z55" s="84"/>
      <c r="AA55" s="84"/>
      <c r="AB55" s="83"/>
    </row>
    <row r="56" spans="1:28" ht="15" customHeight="1" hidden="1">
      <c r="A56" s="21"/>
      <c r="B56" s="25"/>
      <c r="C56" s="23"/>
      <c r="D56" s="23"/>
      <c r="E56" s="23"/>
      <c r="F56" s="23"/>
      <c r="G56" s="23"/>
      <c r="H56" s="23"/>
      <c r="I56" s="23"/>
      <c r="J56" s="23"/>
      <c r="K56" s="24"/>
      <c r="L56" s="86"/>
      <c r="M56" s="86"/>
      <c r="N56" s="86"/>
      <c r="O56" s="86"/>
      <c r="P56" s="86"/>
      <c r="Q56" s="86"/>
      <c r="R56" s="85"/>
      <c r="S56" s="85"/>
      <c r="T56" s="85"/>
      <c r="U56" s="85"/>
      <c r="V56" s="85"/>
      <c r="W56" s="84"/>
      <c r="X56" s="84"/>
      <c r="Y56" s="84"/>
      <c r="Z56" s="84"/>
      <c r="AA56" s="84"/>
      <c r="AB56" s="83"/>
    </row>
    <row r="57" spans="1:28" ht="15" customHeight="1" hidden="1">
      <c r="A57" s="21"/>
      <c r="B57" s="25"/>
      <c r="C57" s="23"/>
      <c r="D57" s="23"/>
      <c r="E57" s="23"/>
      <c r="F57" s="23"/>
      <c r="G57" s="23"/>
      <c r="H57" s="23"/>
      <c r="I57" s="23"/>
      <c r="J57" s="23"/>
      <c r="K57" s="24"/>
      <c r="L57" s="86"/>
      <c r="M57" s="86"/>
      <c r="N57" s="86"/>
      <c r="O57" s="86"/>
      <c r="P57" s="86"/>
      <c r="Q57" s="86"/>
      <c r="R57" s="85"/>
      <c r="S57" s="85"/>
      <c r="T57" s="85"/>
      <c r="U57" s="85"/>
      <c r="V57" s="85"/>
      <c r="W57" s="84"/>
      <c r="X57" s="84"/>
      <c r="Y57" s="84"/>
      <c r="Z57" s="84"/>
      <c r="AA57" s="84"/>
      <c r="AB57" s="83"/>
    </row>
    <row r="58" spans="1:28" ht="15" customHeight="1" hidden="1">
      <c r="A58" s="21"/>
      <c r="B58" s="25"/>
      <c r="C58" s="23"/>
      <c r="D58" s="23"/>
      <c r="E58" s="23"/>
      <c r="F58" s="23"/>
      <c r="G58" s="23"/>
      <c r="H58" s="23"/>
      <c r="I58" s="23"/>
      <c r="J58" s="23"/>
      <c r="K58" s="24"/>
      <c r="L58" s="86"/>
      <c r="M58" s="86"/>
      <c r="N58" s="86"/>
      <c r="O58" s="86"/>
      <c r="P58" s="86"/>
      <c r="Q58" s="86"/>
      <c r="R58" s="85"/>
      <c r="S58" s="85"/>
      <c r="T58" s="85"/>
      <c r="U58" s="85"/>
      <c r="V58" s="85"/>
      <c r="W58" s="84"/>
      <c r="X58" s="84"/>
      <c r="Y58" s="84"/>
      <c r="Z58" s="84"/>
      <c r="AA58" s="84"/>
      <c r="AB58" s="83"/>
    </row>
    <row r="59" spans="1:28" ht="15" customHeight="1" hidden="1">
      <c r="A59" s="21"/>
      <c r="B59" s="25"/>
      <c r="C59" s="23"/>
      <c r="D59" s="23"/>
      <c r="E59" s="23"/>
      <c r="F59" s="23"/>
      <c r="G59" s="23"/>
      <c r="H59" s="23"/>
      <c r="I59" s="23"/>
      <c r="J59" s="23"/>
      <c r="K59" s="24"/>
      <c r="L59" s="86"/>
      <c r="M59" s="86"/>
      <c r="N59" s="86"/>
      <c r="O59" s="86"/>
      <c r="P59" s="86"/>
      <c r="Q59" s="86"/>
      <c r="R59" s="85"/>
      <c r="S59" s="85"/>
      <c r="T59" s="85"/>
      <c r="U59" s="85"/>
      <c r="V59" s="85"/>
      <c r="W59" s="84"/>
      <c r="X59" s="84"/>
      <c r="Y59" s="84"/>
      <c r="Z59" s="84"/>
      <c r="AA59" s="84"/>
      <c r="AB59" s="83"/>
    </row>
    <row r="60" spans="1:28" ht="15" customHeight="1" hidden="1">
      <c r="A60" s="21"/>
      <c r="B60" s="25"/>
      <c r="C60" s="23"/>
      <c r="D60" s="23"/>
      <c r="E60" s="23"/>
      <c r="F60" s="23"/>
      <c r="G60" s="23"/>
      <c r="H60" s="23"/>
      <c r="I60" s="23"/>
      <c r="J60" s="23"/>
      <c r="K60" s="24"/>
      <c r="L60" s="86"/>
      <c r="M60" s="86"/>
      <c r="N60" s="86"/>
      <c r="O60" s="86"/>
      <c r="P60" s="86"/>
      <c r="Q60" s="86"/>
      <c r="R60" s="85"/>
      <c r="S60" s="85"/>
      <c r="T60" s="85"/>
      <c r="U60" s="85"/>
      <c r="V60" s="85"/>
      <c r="W60" s="84"/>
      <c r="X60" s="84"/>
      <c r="Y60" s="84"/>
      <c r="Z60" s="84"/>
      <c r="AA60" s="84"/>
      <c r="AB60" s="83"/>
    </row>
    <row r="61" spans="1:28" ht="15">
      <c r="A61" s="21"/>
      <c r="B61" s="25" t="s">
        <v>104</v>
      </c>
      <c r="C61" s="23">
        <v>31161</v>
      </c>
      <c r="D61" s="23">
        <v>4779</v>
      </c>
      <c r="E61" s="23">
        <v>2325</v>
      </c>
      <c r="F61" s="23">
        <v>1651</v>
      </c>
      <c r="G61" s="23">
        <v>33265</v>
      </c>
      <c r="H61" s="23">
        <v>23221</v>
      </c>
      <c r="I61" s="23">
        <v>23578</v>
      </c>
      <c r="J61" s="23">
        <v>23239</v>
      </c>
      <c r="K61" s="24"/>
      <c r="L61" s="86">
        <v>29256</v>
      </c>
      <c r="M61" s="86">
        <v>3901</v>
      </c>
      <c r="N61" s="86">
        <v>4228</v>
      </c>
      <c r="O61" s="86">
        <v>129</v>
      </c>
      <c r="P61" s="86">
        <v>5220</v>
      </c>
      <c r="Q61" s="86">
        <v>1866</v>
      </c>
      <c r="R61" s="85">
        <v>2383</v>
      </c>
      <c r="S61" s="85">
        <v>1819</v>
      </c>
      <c r="T61" s="85">
        <v>56</v>
      </c>
      <c r="U61" s="85">
        <v>664</v>
      </c>
      <c r="V61" s="85">
        <v>14</v>
      </c>
      <c r="W61" s="84">
        <v>33106</v>
      </c>
      <c r="X61" s="84">
        <v>24038</v>
      </c>
      <c r="Y61" s="84">
        <v>1709</v>
      </c>
      <c r="Z61" s="84">
        <v>13092</v>
      </c>
      <c r="AA61" s="84">
        <v>1316</v>
      </c>
      <c r="AB61" s="83">
        <v>22642</v>
      </c>
    </row>
  </sheetData>
  <sheetProtection/>
  <mergeCells count="33">
    <mergeCell ref="I3:I4"/>
    <mergeCell ref="J3:J4"/>
    <mergeCell ref="K3:K4"/>
    <mergeCell ref="C1:V1"/>
    <mergeCell ref="A2:A4"/>
    <mergeCell ref="B2:B4"/>
    <mergeCell ref="C2:K2"/>
    <mergeCell ref="L2:Q2"/>
    <mergeCell ref="R2:V2"/>
    <mergeCell ref="L3:L4"/>
    <mergeCell ref="C3:C4"/>
    <mergeCell ref="D3:D4"/>
    <mergeCell ref="E3:E4"/>
    <mergeCell ref="AA3:AA4"/>
    <mergeCell ref="F3:F4"/>
    <mergeCell ref="G3:G4"/>
    <mergeCell ref="H3:H4"/>
    <mergeCell ref="P3:P4"/>
    <mergeCell ref="Q3:Q4"/>
    <mergeCell ref="R3:R4"/>
    <mergeCell ref="M3:M4"/>
    <mergeCell ref="N3:N4"/>
    <mergeCell ref="O3:O4"/>
    <mergeCell ref="W2:AA2"/>
    <mergeCell ref="S3:S4"/>
    <mergeCell ref="T3:T4"/>
    <mergeCell ref="U3:U4"/>
    <mergeCell ref="AB2:AB4"/>
    <mergeCell ref="V3:V4"/>
    <mergeCell ref="W3:W4"/>
    <mergeCell ref="X3:X4"/>
    <mergeCell ref="Y3:Y4"/>
    <mergeCell ref="Z3:Z4"/>
  </mergeCells>
  <printOptions/>
  <pageMargins left="0.15748031496062992" right="0.1968503937007874" top="0.15748031496062992" bottom="0.2362204724409449" header="0.31496062992125984" footer="0.31496062992125984"/>
  <pageSetup fitToHeight="1" fitToWidth="1" horizontalDpi="600" verticalDpi="600" orientation="landscape" paperSize="9" scale="74" r:id="rId1"/>
  <headerFooter>
    <oddFooter>&amp;LВідомость_суду_20ХХ_за2012рік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pane xSplit="1" ySplit="1" topLeftCell="B2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54" sqref="C54"/>
    </sheetView>
  </sheetViews>
  <sheetFormatPr defaultColWidth="98.7109375" defaultRowHeight="15"/>
  <cols>
    <col min="1" max="1" width="21.00390625" style="36" customWidth="1"/>
    <col min="2" max="2" width="73.140625" style="53" customWidth="1"/>
    <col min="3" max="3" width="10.421875" style="35" customWidth="1"/>
    <col min="4" max="4" width="11.57421875" style="35" customWidth="1"/>
    <col min="5" max="5" width="11.57421875" style="37" customWidth="1"/>
    <col min="6" max="86" width="11.57421875" style="35" customWidth="1"/>
    <col min="87" max="16384" width="98.7109375" style="35" customWidth="1"/>
  </cols>
  <sheetData>
    <row r="1" spans="1:3" ht="20.25" customHeight="1" thickBot="1">
      <c r="A1" s="142" t="s">
        <v>25</v>
      </c>
      <c r="B1" s="143"/>
      <c r="C1" s="59"/>
    </row>
    <row r="2" spans="1:5" ht="15.75">
      <c r="A2" s="140" t="s">
        <v>26</v>
      </c>
      <c r="B2" s="40" t="s">
        <v>49</v>
      </c>
      <c r="E2" s="35"/>
    </row>
    <row r="3" spans="1:5" ht="15.75">
      <c r="A3" s="134"/>
      <c r="B3" s="41" t="s">
        <v>163</v>
      </c>
      <c r="E3" s="35"/>
    </row>
    <row r="4" spans="1:5" ht="15.75">
      <c r="A4" s="134"/>
      <c r="B4" s="41" t="s">
        <v>164</v>
      </c>
      <c r="E4" s="35"/>
    </row>
    <row r="5" spans="1:5" ht="15.75">
      <c r="A5" s="134"/>
      <c r="B5" s="41" t="s">
        <v>165</v>
      </c>
      <c r="E5" s="35"/>
    </row>
    <row r="6" spans="1:5" ht="16.5" thickBot="1">
      <c r="A6" s="134"/>
      <c r="B6" s="42" t="s">
        <v>166</v>
      </c>
      <c r="E6" s="35"/>
    </row>
    <row r="7" spans="1:5" ht="15.75">
      <c r="A7" s="57" t="s">
        <v>59</v>
      </c>
      <c r="B7" s="40" t="s">
        <v>50</v>
      </c>
      <c r="E7" s="35"/>
    </row>
    <row r="8" spans="1:5" ht="16.5" thickBot="1">
      <c r="A8" s="58"/>
      <c r="B8" s="43" t="s">
        <v>167</v>
      </c>
      <c r="E8" s="35"/>
    </row>
    <row r="9" spans="1:5" ht="15.75">
      <c r="A9" s="57" t="s">
        <v>27</v>
      </c>
      <c r="B9" s="40" t="s">
        <v>198</v>
      </c>
      <c r="E9" s="35"/>
    </row>
    <row r="10" spans="1:5" ht="15.75">
      <c r="A10" s="60"/>
      <c r="B10" s="41" t="s">
        <v>168</v>
      </c>
      <c r="E10" s="35"/>
    </row>
    <row r="11" spans="1:5" ht="16.5" thickBot="1">
      <c r="A11" s="38"/>
      <c r="B11" s="42" t="s">
        <v>199</v>
      </c>
      <c r="E11" s="35"/>
    </row>
    <row r="12" spans="1:5" ht="16.5" thickBot="1">
      <c r="A12" s="39" t="s">
        <v>60</v>
      </c>
      <c r="B12" s="44" t="s">
        <v>200</v>
      </c>
      <c r="E12" s="35"/>
    </row>
    <row r="13" spans="1:5" ht="15.75">
      <c r="A13" s="57" t="s">
        <v>28</v>
      </c>
      <c r="B13" s="45" t="s">
        <v>201</v>
      </c>
      <c r="E13" s="35"/>
    </row>
    <row r="14" spans="1:5" ht="15.75">
      <c r="A14" s="60"/>
      <c r="B14" s="46" t="s">
        <v>169</v>
      </c>
      <c r="E14" s="35"/>
    </row>
    <row r="15" spans="1:5" ht="15.75">
      <c r="A15" s="60"/>
      <c r="B15" s="46" t="s">
        <v>170</v>
      </c>
      <c r="E15" s="35"/>
    </row>
    <row r="16" spans="1:5" ht="16.5" thickBot="1">
      <c r="A16" s="60"/>
      <c r="B16" s="42" t="s">
        <v>202</v>
      </c>
      <c r="E16" s="35"/>
    </row>
    <row r="17" spans="1:5" ht="15.75">
      <c r="A17" s="140" t="s">
        <v>61</v>
      </c>
      <c r="B17" s="45" t="s">
        <v>64</v>
      </c>
      <c r="E17" s="35"/>
    </row>
    <row r="18" spans="1:5" ht="16.5" thickBot="1">
      <c r="A18" s="141"/>
      <c r="B18" s="47" t="s">
        <v>202</v>
      </c>
      <c r="E18" s="35"/>
    </row>
    <row r="19" spans="1:5" ht="15.75">
      <c r="A19" s="140" t="s">
        <v>29</v>
      </c>
      <c r="B19" s="45" t="s">
        <v>213</v>
      </c>
      <c r="E19" s="35"/>
    </row>
    <row r="20" spans="1:5" ht="16.5" thickBot="1">
      <c r="A20" s="141"/>
      <c r="B20" s="47" t="s">
        <v>203</v>
      </c>
      <c r="E20" s="35"/>
    </row>
    <row r="21" spans="1:5" ht="30" customHeight="1" thickBot="1">
      <c r="A21" s="58" t="s">
        <v>62</v>
      </c>
      <c r="B21" s="44" t="s">
        <v>213</v>
      </c>
      <c r="E21" s="35"/>
    </row>
    <row r="22" spans="1:5" ht="15.75">
      <c r="A22" s="133" t="s">
        <v>30</v>
      </c>
      <c r="B22" s="48" t="s">
        <v>204</v>
      </c>
      <c r="E22" s="35"/>
    </row>
    <row r="23" spans="1:5" ht="15.75">
      <c r="A23" s="134"/>
      <c r="B23" s="72" t="s">
        <v>205</v>
      </c>
      <c r="E23" s="35"/>
    </row>
    <row r="24" spans="1:5" ht="16.5" thickBot="1">
      <c r="A24" s="135"/>
      <c r="B24" s="42" t="s">
        <v>206</v>
      </c>
      <c r="E24" s="35"/>
    </row>
    <row r="25" spans="1:5" ht="15.75">
      <c r="A25" s="133" t="s">
        <v>156</v>
      </c>
      <c r="B25" s="48" t="s">
        <v>63</v>
      </c>
      <c r="E25" s="35"/>
    </row>
    <row r="26" spans="1:5" ht="16.5" thickBot="1">
      <c r="A26" s="135"/>
      <c r="B26" s="42" t="s">
        <v>171</v>
      </c>
      <c r="E26" s="35"/>
    </row>
    <row r="27" spans="1:5" ht="47.25">
      <c r="A27" s="136" t="s">
        <v>31</v>
      </c>
      <c r="B27" s="48" t="s">
        <v>172</v>
      </c>
      <c r="E27" s="35"/>
    </row>
    <row r="28" spans="1:5" ht="48" thickBot="1">
      <c r="A28" s="137"/>
      <c r="B28" s="42" t="s">
        <v>173</v>
      </c>
      <c r="E28" s="35"/>
    </row>
    <row r="29" spans="1:5" ht="16.5" thickBot="1">
      <c r="A29" s="138" t="s">
        <v>32</v>
      </c>
      <c r="B29" s="48" t="s">
        <v>196</v>
      </c>
      <c r="E29" s="35"/>
    </row>
    <row r="30" spans="1:5" ht="16.5" thickBot="1">
      <c r="A30" s="139"/>
      <c r="B30" s="48" t="s">
        <v>197</v>
      </c>
      <c r="E30" s="35"/>
    </row>
    <row r="31" spans="1:5" ht="15.75">
      <c r="A31" s="133" t="s">
        <v>33</v>
      </c>
      <c r="B31" s="48" t="s">
        <v>69</v>
      </c>
      <c r="E31" s="35"/>
    </row>
    <row r="32" spans="1:5" ht="16.5" thickBot="1">
      <c r="A32" s="135"/>
      <c r="B32" s="42" t="s">
        <v>174</v>
      </c>
      <c r="E32" s="35"/>
    </row>
    <row r="33" spans="1:5" ht="16.5" thickBot="1">
      <c r="A33" s="56" t="s">
        <v>34</v>
      </c>
      <c r="B33" s="48" t="s">
        <v>195</v>
      </c>
      <c r="E33" s="35"/>
    </row>
    <row r="34" spans="1:5" ht="15.75">
      <c r="A34" s="133" t="s">
        <v>35</v>
      </c>
      <c r="B34" s="48" t="s">
        <v>207</v>
      </c>
      <c r="E34" s="35"/>
    </row>
    <row r="35" spans="1:5" ht="15.75">
      <c r="A35" s="134"/>
      <c r="B35" s="72" t="s">
        <v>175</v>
      </c>
      <c r="E35" s="35"/>
    </row>
    <row r="36" spans="1:5" ht="16.5" thickBot="1">
      <c r="A36" s="135"/>
      <c r="B36" s="42" t="s">
        <v>208</v>
      </c>
      <c r="E36" s="35"/>
    </row>
    <row r="37" spans="1:5" ht="16.5" thickBot="1">
      <c r="A37" s="57" t="s">
        <v>157</v>
      </c>
      <c r="B37" s="49" t="s">
        <v>209</v>
      </c>
      <c r="E37" s="35"/>
    </row>
    <row r="38" spans="1:5" ht="16.5" thickBot="1">
      <c r="A38" s="57" t="s">
        <v>36</v>
      </c>
      <c r="B38" s="50" t="s">
        <v>210</v>
      </c>
      <c r="E38" s="35"/>
    </row>
    <row r="39" spans="1:5" ht="23.25" customHeight="1" thickBot="1">
      <c r="A39" s="57" t="s">
        <v>37</v>
      </c>
      <c r="B39" s="50" t="s">
        <v>211</v>
      </c>
      <c r="E39" s="35"/>
    </row>
    <row r="40" spans="1:5" ht="30" customHeight="1" thickBot="1">
      <c r="A40" s="57" t="s">
        <v>70</v>
      </c>
      <c r="B40" s="50" t="s">
        <v>71</v>
      </c>
      <c r="E40" s="35"/>
    </row>
    <row r="41" spans="1:5" ht="15.75">
      <c r="A41" s="140" t="s">
        <v>38</v>
      </c>
      <c r="B41" s="51" t="s">
        <v>162</v>
      </c>
      <c r="E41" s="35"/>
    </row>
    <row r="42" spans="1:5" ht="15.75">
      <c r="A42" s="134"/>
      <c r="B42" s="46" t="s">
        <v>176</v>
      </c>
      <c r="E42" s="35"/>
    </row>
    <row r="43" spans="1:5" ht="15.75">
      <c r="A43" s="134"/>
      <c r="B43" s="72" t="s">
        <v>177</v>
      </c>
      <c r="E43" s="35"/>
    </row>
    <row r="44" spans="1:5" ht="16.5" thickBot="1">
      <c r="A44" s="141"/>
      <c r="B44" s="52" t="s">
        <v>178</v>
      </c>
      <c r="E44" s="35"/>
    </row>
    <row r="45" spans="1:5" ht="15.75">
      <c r="A45" s="140" t="s">
        <v>158</v>
      </c>
      <c r="B45" s="51" t="s">
        <v>181</v>
      </c>
      <c r="E45" s="35"/>
    </row>
    <row r="46" spans="1:5" ht="16.5" thickBot="1">
      <c r="A46" s="141"/>
      <c r="B46" s="52" t="s">
        <v>178</v>
      </c>
      <c r="E46" s="35"/>
    </row>
    <row r="47" spans="1:5" ht="15.75">
      <c r="A47" s="136" t="s">
        <v>47</v>
      </c>
      <c r="B47" s="51" t="s">
        <v>182</v>
      </c>
      <c r="E47" s="35"/>
    </row>
    <row r="48" spans="1:5" ht="16.5" thickBot="1">
      <c r="A48" s="137"/>
      <c r="B48" s="52" t="s">
        <v>179</v>
      </c>
      <c r="E48" s="35"/>
    </row>
    <row r="49" spans="1:5" ht="15.75">
      <c r="A49" s="136" t="s">
        <v>48</v>
      </c>
      <c r="B49" s="51" t="s">
        <v>183</v>
      </c>
      <c r="E49" s="35"/>
    </row>
    <row r="50" spans="1:5" ht="16.5" thickBot="1">
      <c r="A50" s="137"/>
      <c r="B50" s="52" t="s">
        <v>180</v>
      </c>
      <c r="E50" s="35"/>
    </row>
    <row r="51" spans="1:5" ht="22.5" customHeight="1" thickBot="1">
      <c r="A51" s="58" t="s">
        <v>72</v>
      </c>
      <c r="B51" s="50" t="s">
        <v>73</v>
      </c>
      <c r="C51" s="37"/>
      <c r="E51" s="35"/>
    </row>
    <row r="52" spans="1:5" ht="15.75">
      <c r="A52" s="133" t="s">
        <v>192</v>
      </c>
      <c r="B52" s="48" t="s">
        <v>214</v>
      </c>
      <c r="C52" s="37"/>
      <c r="E52" s="35"/>
    </row>
    <row r="53" spans="1:5" ht="15.75" customHeight="1">
      <c r="A53" s="134"/>
      <c r="B53" s="72" t="s">
        <v>212</v>
      </c>
      <c r="C53" s="37"/>
      <c r="E53" s="35"/>
    </row>
    <row r="54" spans="1:5" ht="16.5" thickBot="1">
      <c r="A54" s="135"/>
      <c r="B54" s="42" t="s">
        <v>215</v>
      </c>
      <c r="C54" s="37"/>
      <c r="E54" s="35"/>
    </row>
    <row r="55" spans="1:5" ht="15">
      <c r="A55" s="35"/>
      <c r="C55" s="37"/>
      <c r="E55" s="35"/>
    </row>
    <row r="56" spans="1:5" ht="15">
      <c r="A56" s="35"/>
      <c r="C56" s="37"/>
      <c r="E56" s="35"/>
    </row>
    <row r="57" spans="1:5" ht="15">
      <c r="A57" s="35"/>
      <c r="C57" s="37"/>
      <c r="E57" s="35"/>
    </row>
  </sheetData>
  <sheetProtection/>
  <mergeCells count="15">
    <mergeCell ref="A1:B1"/>
    <mergeCell ref="A2:A6"/>
    <mergeCell ref="A17:A18"/>
    <mergeCell ref="A19:A20"/>
    <mergeCell ref="A22:A24"/>
    <mergeCell ref="A25:A26"/>
    <mergeCell ref="A52:A54"/>
    <mergeCell ref="A49:A50"/>
    <mergeCell ref="A27:A28"/>
    <mergeCell ref="A29:A30"/>
    <mergeCell ref="A31:A32"/>
    <mergeCell ref="A41:A44"/>
    <mergeCell ref="A45:A46"/>
    <mergeCell ref="A47:A48"/>
    <mergeCell ref="A34:A36"/>
  </mergeCells>
  <printOptions/>
  <pageMargins left="0.56" right="0.4724409448818898" top="0.4330708661417323" bottom="0.43307086614173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9" sqref="C9"/>
    </sheetView>
  </sheetViews>
  <sheetFormatPr defaultColWidth="9.140625" defaultRowHeight="15"/>
  <cols>
    <col min="1" max="1" width="4.57421875" style="30" customWidth="1"/>
    <col min="2" max="2" width="128.57421875" style="30" customWidth="1"/>
    <col min="3" max="16384" width="9.140625" style="30" customWidth="1"/>
  </cols>
  <sheetData>
    <row r="1" ht="18">
      <c r="A1" s="30" t="s">
        <v>40</v>
      </c>
    </row>
    <row r="3" spans="1:2" s="32" customFormat="1" ht="38.25" customHeight="1">
      <c r="A3" s="31">
        <v>1</v>
      </c>
      <c r="B3" s="61" t="s">
        <v>193</v>
      </c>
    </row>
    <row r="4" spans="1:2" s="32" customFormat="1" ht="38.25" customHeight="1">
      <c r="A4" s="31">
        <v>2</v>
      </c>
      <c r="B4" s="33" t="s">
        <v>194</v>
      </c>
    </row>
    <row r="5" spans="1:2" s="32" customFormat="1" ht="38.25" customHeight="1">
      <c r="A5" s="31">
        <v>3</v>
      </c>
      <c r="B5" s="31" t="s">
        <v>216</v>
      </c>
    </row>
    <row r="6" spans="1:2" s="32" customFormat="1" ht="38.25" customHeight="1">
      <c r="A6" s="31">
        <v>4</v>
      </c>
      <c r="B6" s="33" t="s">
        <v>42</v>
      </c>
    </row>
    <row r="7" spans="1:2" s="32" customFormat="1" ht="38.25" customHeight="1">
      <c r="A7" s="31">
        <v>5</v>
      </c>
      <c r="B7" s="33" t="s">
        <v>142</v>
      </c>
    </row>
    <row r="8" spans="1:2" s="32" customFormat="1" ht="38.25" customHeight="1">
      <c r="A8" s="31">
        <v>6</v>
      </c>
      <c r="B8" s="31" t="s">
        <v>41</v>
      </c>
    </row>
    <row r="9" spans="1:2" s="32" customFormat="1" ht="38.25" customHeight="1">
      <c r="A9" s="31">
        <v>7</v>
      </c>
      <c r="B9" s="31" t="s">
        <v>143</v>
      </c>
    </row>
    <row r="10" spans="1:2" s="32" customFormat="1" ht="38.25" customHeight="1">
      <c r="A10" s="31">
        <v>8</v>
      </c>
      <c r="B10" s="31" t="s">
        <v>190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47.421875" style="0" bestFit="1" customWidth="1"/>
  </cols>
  <sheetData>
    <row r="1" spans="1:2" ht="15">
      <c r="A1" s="55" t="s">
        <v>44</v>
      </c>
      <c r="B1" s="55" t="s">
        <v>103</v>
      </c>
    </row>
    <row r="2" spans="1:2" ht="15">
      <c r="A2" s="21">
        <v>610</v>
      </c>
      <c r="B2" s="25" t="s">
        <v>75</v>
      </c>
    </row>
    <row r="3" spans="1:2" ht="15">
      <c r="A3" s="21">
        <v>611</v>
      </c>
      <c r="B3" s="25" t="s">
        <v>76</v>
      </c>
    </row>
    <row r="4" spans="1:2" ht="15">
      <c r="A4" s="21">
        <v>612</v>
      </c>
      <c r="B4" s="25" t="s">
        <v>77</v>
      </c>
    </row>
    <row r="5" spans="1:2" ht="15">
      <c r="A5" s="21">
        <v>613</v>
      </c>
      <c r="B5" s="25" t="s">
        <v>78</v>
      </c>
    </row>
    <row r="6" spans="1:2" ht="15">
      <c r="A6" s="21">
        <v>614</v>
      </c>
      <c r="B6" s="25" t="s">
        <v>79</v>
      </c>
    </row>
    <row r="7" spans="1:2" ht="15">
      <c r="A7" s="21">
        <v>615</v>
      </c>
      <c r="B7" s="25" t="s">
        <v>80</v>
      </c>
    </row>
    <row r="8" spans="1:2" ht="15">
      <c r="A8" s="21">
        <v>616</v>
      </c>
      <c r="B8" s="25" t="s">
        <v>81</v>
      </c>
    </row>
    <row r="9" spans="1:2" ht="15">
      <c r="A9" s="21">
        <v>617</v>
      </c>
      <c r="B9" s="25" t="s">
        <v>82</v>
      </c>
    </row>
    <row r="10" spans="1:2" ht="15">
      <c r="A10" s="21">
        <v>618</v>
      </c>
      <c r="B10" s="25" t="s">
        <v>83</v>
      </c>
    </row>
    <row r="11" spans="1:2" ht="15">
      <c r="A11" s="21">
        <v>619</v>
      </c>
      <c r="B11" s="25" t="s">
        <v>84</v>
      </c>
    </row>
    <row r="12" spans="1:2" ht="15">
      <c r="A12" s="21">
        <v>638</v>
      </c>
      <c r="B12" s="25" t="s">
        <v>144</v>
      </c>
    </row>
    <row r="13" spans="1:2" ht="15">
      <c r="A13" s="21">
        <v>639</v>
      </c>
      <c r="B13" s="25" t="s">
        <v>145</v>
      </c>
    </row>
    <row r="14" spans="1:2" ht="15">
      <c r="A14" s="21">
        <v>620</v>
      </c>
      <c r="B14" s="25" t="s">
        <v>85</v>
      </c>
    </row>
    <row r="15" spans="1:2" ht="15">
      <c r="A15" s="21">
        <v>621</v>
      </c>
      <c r="B15" s="25" t="s">
        <v>86</v>
      </c>
    </row>
    <row r="16" spans="1:2" ht="15">
      <c r="A16" s="21">
        <v>622</v>
      </c>
      <c r="B16" s="25" t="s">
        <v>87</v>
      </c>
    </row>
    <row r="17" spans="1:2" ht="15">
      <c r="A17" s="21">
        <v>623</v>
      </c>
      <c r="B17" s="25" t="s">
        <v>88</v>
      </c>
    </row>
    <row r="18" spans="1:2" ht="15">
      <c r="A18" s="21">
        <v>624</v>
      </c>
      <c r="B18" s="25" t="s">
        <v>89</v>
      </c>
    </row>
    <row r="19" spans="1:2" ht="15">
      <c r="A19" s="21">
        <v>640</v>
      </c>
      <c r="B19" s="25" t="s">
        <v>146</v>
      </c>
    </row>
    <row r="20" spans="1:2" ht="15">
      <c r="A20" s="21">
        <v>625</v>
      </c>
      <c r="B20" s="25" t="s">
        <v>90</v>
      </c>
    </row>
    <row r="21" spans="1:2" ht="15">
      <c r="A21" s="21">
        <v>641</v>
      </c>
      <c r="B21" s="25" t="s">
        <v>147</v>
      </c>
    </row>
    <row r="22" spans="1:2" ht="15">
      <c r="A22" s="21">
        <v>626</v>
      </c>
      <c r="B22" s="25" t="s">
        <v>91</v>
      </c>
    </row>
    <row r="23" spans="1:2" ht="15">
      <c r="A23" s="21">
        <v>627</v>
      </c>
      <c r="B23" s="25" t="s">
        <v>92</v>
      </c>
    </row>
    <row r="24" spans="1:2" ht="15">
      <c r="A24" s="21">
        <v>628</v>
      </c>
      <c r="B24" s="25" t="s">
        <v>93</v>
      </c>
    </row>
    <row r="25" spans="1:2" ht="15">
      <c r="A25" s="21">
        <v>642</v>
      </c>
      <c r="B25" s="25" t="s">
        <v>148</v>
      </c>
    </row>
    <row r="26" spans="1:2" ht="15">
      <c r="A26" s="21">
        <v>629</v>
      </c>
      <c r="B26" s="25" t="s">
        <v>94</v>
      </c>
    </row>
    <row r="27" spans="1:2" ht="15">
      <c r="A27" s="21">
        <v>630</v>
      </c>
      <c r="B27" s="25" t="s">
        <v>95</v>
      </c>
    </row>
    <row r="28" spans="1:2" ht="15">
      <c r="A28" s="21">
        <v>643</v>
      </c>
      <c r="B28" s="25" t="s">
        <v>149</v>
      </c>
    </row>
    <row r="29" spans="1:2" ht="15">
      <c r="A29" s="21">
        <v>631</v>
      </c>
      <c r="B29" s="25" t="s">
        <v>96</v>
      </c>
    </row>
    <row r="30" spans="1:2" ht="15">
      <c r="A30" s="21">
        <v>644</v>
      </c>
      <c r="B30" s="25" t="s">
        <v>150</v>
      </c>
    </row>
    <row r="31" spans="1:2" ht="15">
      <c r="A31" s="21">
        <v>632</v>
      </c>
      <c r="B31" s="25" t="s">
        <v>97</v>
      </c>
    </row>
    <row r="32" spans="1:2" ht="15">
      <c r="A32" s="21">
        <v>633</v>
      </c>
      <c r="B32" s="25" t="s">
        <v>98</v>
      </c>
    </row>
    <row r="33" spans="1:2" ht="15">
      <c r="A33" s="21">
        <v>634</v>
      </c>
      <c r="B33" s="25" t="s">
        <v>99</v>
      </c>
    </row>
    <row r="34" spans="1:2" ht="15">
      <c r="A34" s="21">
        <v>645</v>
      </c>
      <c r="B34" s="25" t="s">
        <v>151</v>
      </c>
    </row>
    <row r="35" spans="1:2" ht="15">
      <c r="A35" s="21">
        <v>635</v>
      </c>
      <c r="B35" s="25" t="s">
        <v>100</v>
      </c>
    </row>
    <row r="36" spans="1:2" ht="15">
      <c r="A36" s="21">
        <v>646</v>
      </c>
      <c r="B36" s="25" t="s">
        <v>152</v>
      </c>
    </row>
    <row r="37" spans="1:2" ht="15">
      <c r="A37" s="21">
        <v>636</v>
      </c>
      <c r="B37" s="25" t="s">
        <v>101</v>
      </c>
    </row>
    <row r="38" spans="1:2" ht="15">
      <c r="A38" s="21">
        <v>637</v>
      </c>
      <c r="B38" s="25" t="s">
        <v>102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</dc:creator>
  <cp:keywords/>
  <dc:description/>
  <cp:lastModifiedBy>XTreme.ws</cp:lastModifiedBy>
  <cp:lastPrinted>2017-08-14T08:10:08Z</cp:lastPrinted>
  <dcterms:created xsi:type="dcterms:W3CDTF">2010-01-27T11:11:09Z</dcterms:created>
  <dcterms:modified xsi:type="dcterms:W3CDTF">2017-08-30T07:09:54Z</dcterms:modified>
  <cp:category/>
  <cp:version/>
  <cp:contentType/>
  <cp:contentStatus/>
</cp:coreProperties>
</file>